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0000000WD_CAE 7_2019\000CVRO\2019 POST CONFERENTIAR\"/>
    </mc:Choice>
  </mc:AlternateContent>
  <bookViews>
    <workbookView xWindow="0" yWindow="2700" windowWidth="20550" windowHeight="11415" tabRatio="928" activeTab="1"/>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 r:id="rId37"/>
  </externalReferences>
  <definedNames>
    <definedName name="_Hlk520729380" localSheetId="14">'I10'!#REF!</definedName>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verificare'!$B$1:$D$49</definedName>
    <definedName name="_xlnm.Print_Area" localSheetId="5">'I1'!$A$1:$I$23</definedName>
    <definedName name="_xlnm.Print_Area" localSheetId="14">'I10'!$A$1:$I$18</definedName>
    <definedName name="_xlnm.Print_Area" localSheetId="15">I11a!$A$1:$I$15</definedName>
    <definedName name="_xlnm.Print_Area" localSheetId="16">I11b!$A$1:$H$18</definedName>
    <definedName name="_xlnm.Print_Area" localSheetId="17">I11c!$A$1:$G$17</definedName>
    <definedName name="_xlnm.Print_Area" localSheetId="18">'I12'!$A$1:$H$14</definedName>
    <definedName name="_xlnm.Print_Area" localSheetId="19">'I13'!$A$1:$H$32</definedName>
    <definedName name="_xlnm.Print_Area" localSheetId="20">I14a!$A$1:$H$22</definedName>
    <definedName name="_xlnm.Print_Area" localSheetId="21">I14b!$A$1:$H$17</definedName>
    <definedName name="_xlnm.Print_Area" localSheetId="22">I14c!$A$1:$H$14</definedName>
    <definedName name="_xlnm.Print_Area" localSheetId="23">'I15'!$A$1:$H$22</definedName>
    <definedName name="_xlnm.Print_Area" localSheetId="24">'I16'!$A$1:$D$15</definedName>
    <definedName name="_xlnm.Print_Area" localSheetId="25">'I17'!$A$1:$D$16</definedName>
    <definedName name="_xlnm.Print_Area" localSheetId="26">'I18'!$A$1:$D$22</definedName>
    <definedName name="_xlnm.Print_Area" localSheetId="27">'I19'!$A$1:$E$20</definedName>
    <definedName name="_xlnm.Print_Area" localSheetId="6">'I2'!$A$1:$I$15</definedName>
    <definedName name="_xlnm.Print_Area" localSheetId="28">'I20'!$A$1:$E$56</definedName>
    <definedName name="_xlnm.Print_Area" localSheetId="29">'I21'!$A$1:$D$20</definedName>
    <definedName name="_xlnm.Print_Area" localSheetId="30">'I22'!$A$1:$D$19</definedName>
    <definedName name="_xlnm.Print_Area" localSheetId="31">'I23'!$A$1:$D$40</definedName>
    <definedName name="_xlnm.Print_Area" localSheetId="32">'I24'!$A$1:$F$20</definedName>
    <definedName name="_xlnm.Print_Area" localSheetId="7">'I3'!$A$1:$I$14</definedName>
    <definedName name="_xlnm.Print_Area" localSheetId="8">'I4'!$A$1:$I$15</definedName>
    <definedName name="_xlnm.Print_Area" localSheetId="9">'I5'!$A$1:$I$15</definedName>
    <definedName name="_xlnm.Print_Area" localSheetId="10">'I6'!$A$1:$I$20</definedName>
    <definedName name="_xlnm.Print_Area" localSheetId="11">'I7'!$A$1:$I$33</definedName>
    <definedName name="_xlnm.Print_Area" localSheetId="12">'I8'!$A$1:$I$22</definedName>
    <definedName name="_xlnm.Print_Area" localSheetId="13">'I9'!$A$1:$I$17</definedName>
    <definedName name="_xlnm.Print_Area" localSheetId="4">'Punctaj necesar'!$A$1:$D$7</definedName>
    <definedName name="_xlnm.Print_Titles" localSheetId="3">'Descriere indicatori'!$3:$3</definedName>
    <definedName name="_xlnm.Print_Titles" localSheetId="2">'Fisa verificare'!$10:$10</definedName>
  </definedNames>
  <calcPr calcId="152511"/>
</workbook>
</file>

<file path=xl/calcChain.xml><?xml version="1.0" encoding="utf-8"?>
<calcChain xmlns="http://schemas.openxmlformats.org/spreadsheetml/2006/main">
  <c r="I31" i="10" l="1"/>
  <c r="I16" i="13"/>
  <c r="E56" i="22" l="1"/>
  <c r="D40" i="25"/>
  <c r="D20" i="20"/>
  <c r="A17" i="24" l="1"/>
  <c r="A18" i="24" s="1"/>
  <c r="A12" i="24"/>
  <c r="A13" i="24" s="1"/>
  <c r="A14" i="24" s="1"/>
  <c r="A19" i="20"/>
  <c r="A12" i="19"/>
  <c r="A13" i="19" s="1"/>
  <c r="A14" i="19" s="1"/>
  <c r="A15" i="19" s="1"/>
  <c r="A13" i="18"/>
  <c r="A14" i="18" s="1"/>
  <c r="A11" i="34"/>
  <c r="H15" i="30"/>
  <c r="A11" i="30"/>
  <c r="A12" i="30" s="1"/>
  <c r="A13" i="30" s="1"/>
  <c r="A14" i="30" s="1"/>
  <c r="A25" i="16"/>
  <c r="A26" i="16" s="1"/>
  <c r="A27" i="16" s="1"/>
  <c r="A14" i="16"/>
  <c r="A11" i="15"/>
  <c r="H18" i="29"/>
  <c r="A11" i="29"/>
  <c r="A12" i="29" s="1"/>
  <c r="A13" i="14"/>
  <c r="A12" i="13"/>
  <c r="A13" i="13" s="1"/>
  <c r="A14" i="13" s="1"/>
  <c r="A15" i="13" s="1"/>
  <c r="A33" i="10"/>
  <c r="B6" i="36"/>
  <c r="B5" i="36"/>
  <c r="B4" i="36"/>
  <c r="I13" i="7" l="1"/>
  <c r="H12" i="15"/>
  <c r="G17" i="28"/>
  <c r="I13" i="5"/>
  <c r="I15" i="12"/>
  <c r="H30" i="16"/>
  <c r="H12" i="34"/>
  <c r="D19" i="24"/>
  <c r="A19" i="13"/>
  <c r="D29" i="36"/>
  <c r="A22" i="37"/>
  <c r="A7" i="37"/>
  <c r="G20" i="37" s="1"/>
  <c r="H20" i="37"/>
  <c r="A11" i="37"/>
  <c r="A12" i="37" s="1"/>
  <c r="A13" i="37" s="1"/>
  <c r="A14" i="37" s="1"/>
  <c r="A15" i="37" s="1"/>
  <c r="A16" i="37" s="1"/>
  <c r="A17" i="37" s="1"/>
  <c r="A18" i="37" s="1"/>
  <c r="A19" i="37" s="1"/>
  <c r="A4" i="37"/>
  <c r="A3" i="37"/>
  <c r="A2" i="37"/>
  <c r="A1" i="37"/>
  <c r="B2" i="36" l="1"/>
  <c r="B3" i="36" l="1"/>
  <c r="D34" i="36"/>
  <c r="F20" i="26"/>
  <c r="D38" i="36" s="1"/>
  <c r="A11" i="26"/>
  <c r="A12" i="26" s="1"/>
  <c r="A13" i="26" s="1"/>
  <c r="A14" i="26" s="1"/>
  <c r="A15" i="26" s="1"/>
  <c r="A16" i="26" s="1"/>
  <c r="A17" i="26" s="1"/>
  <c r="A18" i="26" s="1"/>
  <c r="A19" i="26" s="1"/>
  <c r="A7" i="26"/>
  <c r="E20" i="26" s="1"/>
  <c r="D37" i="36"/>
  <c r="A7" i="25"/>
  <c r="C40" i="25" s="1"/>
  <c r="D20" i="23"/>
  <c r="A7" i="24"/>
  <c r="C19" i="24" s="1"/>
  <c r="A11" i="23"/>
  <c r="A12" i="23" s="1"/>
  <c r="A13" i="23" s="1"/>
  <c r="A14" i="23" s="1"/>
  <c r="A15" i="23" s="1"/>
  <c r="A16" i="23" s="1"/>
  <c r="A17" i="23" s="1"/>
  <c r="A18" i="23" s="1"/>
  <c r="A19" i="23" s="1"/>
  <c r="A7" i="23"/>
  <c r="C20" i="23" s="1"/>
  <c r="A7" i="22"/>
  <c r="D56" i="22" s="1"/>
  <c r="E20" i="21"/>
  <c r="D33" i="36" s="1"/>
  <c r="A11" i="21"/>
  <c r="A12" i="21" s="1"/>
  <c r="A13" i="21" s="1"/>
  <c r="A14" i="21" s="1"/>
  <c r="A15" i="21" s="1"/>
  <c r="A16" i="21" s="1"/>
  <c r="A17" i="21" s="1"/>
  <c r="A18" i="21" s="1"/>
  <c r="A19" i="21" s="1"/>
  <c r="A7" i="21"/>
  <c r="D20" i="21" s="1"/>
  <c r="A22" i="20"/>
  <c r="A7" i="20"/>
  <c r="C20" i="20" s="1"/>
  <c r="A7" i="19"/>
  <c r="C16" i="19" s="1"/>
  <c r="I20" i="9"/>
  <c r="D16" i="36" s="1"/>
  <c r="D14" i="36"/>
  <c r="I13" i="8"/>
  <c r="D15" i="36" s="1"/>
  <c r="A18" i="13"/>
  <c r="A17" i="12"/>
  <c r="A22" i="11"/>
  <c r="A15" i="8"/>
  <c r="A15" i="7"/>
  <c r="A14" i="6"/>
  <c r="A15" i="5"/>
  <c r="A23"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15" i="18" s="1"/>
  <c r="A7" i="34"/>
  <c r="G12" i="34" s="1"/>
  <c r="A14" i="34"/>
  <c r="D28" i="36"/>
  <c r="A3" i="34"/>
  <c r="A2" i="34"/>
  <c r="A1" i="34"/>
  <c r="A17" i="30"/>
  <c r="A7" i="30"/>
  <c r="G15" i="30" s="1"/>
  <c r="A7" i="17"/>
  <c r="G20" i="17" s="1"/>
  <c r="A22" i="17"/>
  <c r="H20" i="17"/>
  <c r="D26" i="36" s="1"/>
  <c r="A11" i="17"/>
  <c r="A12" i="17"/>
  <c r="A13" i="17" s="1"/>
  <c r="A14" i="17" s="1"/>
  <c r="A15" i="17" s="1"/>
  <c r="A16" i="17" s="1"/>
  <c r="A17" i="17" s="1"/>
  <c r="A18" i="17" s="1"/>
  <c r="A19" i="17" s="1"/>
  <c r="A32" i="16"/>
  <c r="A7" i="16"/>
  <c r="G30" i="16" s="1"/>
  <c r="A14" i="15"/>
  <c r="A7" i="15"/>
  <c r="G12" i="15" s="1"/>
  <c r="A7" i="28"/>
  <c r="F17" i="28" s="1"/>
  <c r="A7" i="29"/>
  <c r="G18" i="29" s="1"/>
  <c r="A7" i="14"/>
  <c r="H15" i="14" s="1"/>
  <c r="A7" i="13"/>
  <c r="H16" i="13" s="1"/>
  <c r="A11" i="6"/>
  <c r="D19" i="36"/>
  <c r="A7" i="12"/>
  <c r="H15" i="12" s="1"/>
  <c r="A7" i="11"/>
  <c r="H20" i="11" s="1"/>
  <c r="A7" i="10"/>
  <c r="H31" i="10" s="1"/>
  <c r="A7" i="9"/>
  <c r="H20" i="9" s="1"/>
  <c r="A7" i="8"/>
  <c r="H13" i="8" s="1"/>
  <c r="A7" i="7"/>
  <c r="H13" i="7" s="1"/>
  <c r="A7" i="6"/>
  <c r="H12" i="6" s="1"/>
  <c r="A7" i="5"/>
  <c r="H13" i="5" s="1"/>
  <c r="A7" i="4"/>
  <c r="H21" i="4" s="1"/>
  <c r="I20" i="11"/>
  <c r="D18" i="36" s="1"/>
  <c r="A11" i="11"/>
  <c r="A12" i="11" s="1"/>
  <c r="A13" i="11" s="1"/>
  <c r="A14" i="11" s="1"/>
  <c r="A15" i="11" s="1"/>
  <c r="A16" i="11" s="1"/>
  <c r="A17" i="11" s="1"/>
  <c r="A18" i="11" s="1"/>
  <c r="A19" i="11" s="1"/>
  <c r="A11" i="9"/>
  <c r="A12" i="9" s="1"/>
  <c r="A13" i="9" s="1"/>
  <c r="A14" i="9" s="1"/>
  <c r="A15" i="9" s="1"/>
  <c r="A16" i="9" s="1"/>
  <c r="A17" i="9" s="1"/>
  <c r="A18" i="9" s="1"/>
  <c r="A19" i="9" s="1"/>
  <c r="A11" i="5"/>
  <c r="A12" i="5"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D20" i="36"/>
  <c r="D23" i="36"/>
  <c r="D25" i="36"/>
  <c r="D36" i="36"/>
  <c r="D32" i="36"/>
  <c r="D15" i="18"/>
  <c r="D30" i="36" s="1"/>
  <c r="D27" i="36"/>
  <c r="D24" i="36"/>
  <c r="D22" i="36"/>
  <c r="I15" i="14"/>
  <c r="D21" i="36" s="1"/>
  <c r="D12" i="36"/>
  <c r="D16" i="19"/>
  <c r="D17" i="36"/>
  <c r="I12" i="6"/>
  <c r="D13" i="36" s="1"/>
  <c r="I21" i="4"/>
  <c r="D43" i="36" l="1"/>
  <c r="D31" i="36"/>
  <c r="D42" i="36" s="1"/>
  <c r="D11" i="36"/>
  <c r="D41" i="36" s="1"/>
  <c r="D35" i="36"/>
  <c r="D44" i="36" l="1"/>
</calcChain>
</file>

<file path=xl/sharedStrings.xml><?xml version="1.0" encoding="utf-8"?>
<sst xmlns="http://schemas.openxmlformats.org/spreadsheetml/2006/main" count="1127" uniqueCount="604">
  <si>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</si>
  <si>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</si>
  <si>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</si>
  <si>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</si>
  <si>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</si>
  <si>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</si>
  <si>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</si>
  <si>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</si>
  <si>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</si>
  <si>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</si>
  <si>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</si>
  <si>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</si>
  <si>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</si>
  <si>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</si>
  <si>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</si>
  <si>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</si>
  <si>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</si>
  <si>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</si>
  <si>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</si>
  <si>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</si>
  <si>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</si>
  <si>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</si>
  <si>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</si>
  <si>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</si>
  <si>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</si>
  <si>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</si>
  <si>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</si>
  <si>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</si>
  <si>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</si>
  <si>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</si>
  <si>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</si>
  <si>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</si>
  <si>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</si>
  <si>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</si>
  <si>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</si>
  <si>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</si>
  <si>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</si>
  <si>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</si>
  <si>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</si>
  <si>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</si>
  <si>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</si>
  <si>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</si>
  <si>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</si>
  <si>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</si>
  <si>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</si>
  <si>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</si>
  <si>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</si>
  <si>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</si>
  <si>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</si>
  <si>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</si>
  <si>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</si>
  <si>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</si>
  <si>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</si>
  <si>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</si>
  <si>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</si>
  <si>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</si>
  <si>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</si>
  <si>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</si>
  <si>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</si>
  <si>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</si>
  <si>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</si>
  <si>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</si>
  <si>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</si>
  <si>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</si>
  <si>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</si>
  <si>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</si>
  <si>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</si>
  <si>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</si>
  <si>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</si>
  <si>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</si>
  <si>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</si>
  <si>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</si>
  <si>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</si>
  <si>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</si>
  <si>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</si>
  <si>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</si>
  <si>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</si>
  <si>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</si>
  <si>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</si>
  <si>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</si>
  <si>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</si>
  <si>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</si>
  <si>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</si>
  <si>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</si>
  <si>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</si>
  <si>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</si>
  <si>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</si>
  <si>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</si>
  <si>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</si>
  <si>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</si>
  <si>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</si>
  <si>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</si>
  <si>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</si>
  <si>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</si>
  <si>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</si>
  <si>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</si>
  <si>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</si>
  <si>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</si>
  <si>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</si>
  <si>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</si>
  <si>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</si>
  <si>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</si>
  <si>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</si>
  <si>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</si>
  <si>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</si>
  <si>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</si>
  <si>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</si>
  <si>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</si>
  <si>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</si>
  <si>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</si>
  <si>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</si>
  <si>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</si>
  <si>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</si>
  <si>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</si>
  <si>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</si>
  <si>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</si>
  <si>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</si>
  <si>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</si>
  <si>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</si>
  <si>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</si>
  <si>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</si>
  <si>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</si>
  <si>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</si>
  <si>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</si>
  <si>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</si>
  <si>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</si>
  <si>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</si>
  <si>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</si>
  <si>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</si>
  <si>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</si>
  <si>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</si>
  <si>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</si>
  <si>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</si>
  <si>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</si>
  <si>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</si>
  <si>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</si>
  <si>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</si>
  <si>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</si>
  <si>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</si>
  <si>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</si>
  <si>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</si>
  <si>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</si>
  <si>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</si>
  <si>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</si>
  <si>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</si>
  <si>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</si>
  <si>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</si>
  <si>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</si>
  <si>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</si>
  <si>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</si>
  <si>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</si>
  <si>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</si>
  <si>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</si>
  <si>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</si>
  <si>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</si>
  <si>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</si>
  <si>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</si>
  <si>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</si>
  <si>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</si>
  <si>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</si>
  <si>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</si>
  <si>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</si>
  <si>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</si>
  <si>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</si>
  <si>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</si>
  <si>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</si>
  <si>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</si>
  <si>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</si>
  <si>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</si>
  <si>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</si>
  <si>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</si>
  <si>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</si>
  <si>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</si>
  <si>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</si>
  <si>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</si>
  <si>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</si>
  <si>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</si>
  <si>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</si>
  <si>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</si>
  <si>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</si>
  <si>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</si>
  <si>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</si>
  <si>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</si>
  <si>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</si>
  <si>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</si>
  <si>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</si>
  <si>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</si>
  <si>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</si>
  <si>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</si>
  <si>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</si>
  <si>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</si>
  <si>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</si>
  <si>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</si>
  <si>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</si>
  <si>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</si>
  <si>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</si>
  <si>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</si>
  <si>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</si>
  <si>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</si>
  <si>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</si>
  <si>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</si>
  <si>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</si>
  <si>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</si>
  <si>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</si>
  <si>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</si>
  <si>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</si>
  <si>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</si>
  <si>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</si>
  <si>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</si>
  <si>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</si>
  <si>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</si>
  <si>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</si>
  <si>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</si>
  <si>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</si>
  <si>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</si>
  <si>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</si>
  <si>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</si>
  <si>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</si>
  <si>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</si>
  <si>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</si>
  <si>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</si>
  <si>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</si>
  <si>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</si>
  <si>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</si>
  <si>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</si>
  <si>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</si>
  <si>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</si>
  <si>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</si>
  <si>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</si>
  <si>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</si>
  <si>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</si>
  <si>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</si>
  <si>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</si>
  <si>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</si>
  <si>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</si>
  <si>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</si>
  <si>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</si>
  <si>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</si>
  <si>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</si>
  <si>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</si>
  <si>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</si>
  <si>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</si>
  <si>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</si>
  <si>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</si>
  <si>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</si>
  <si>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</si>
  <si>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</si>
  <si>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</si>
  <si>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</si>
  <si>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</si>
  <si>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</si>
  <si>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</si>
  <si>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</si>
  <si>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</si>
  <si>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</si>
  <si>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</si>
  <si>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</si>
  <si>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</si>
  <si>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</si>
  <si>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</si>
  <si>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</si>
  <si>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</si>
  <si>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</si>
  <si>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</si>
  <si>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</si>
  <si>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</si>
  <si>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</si>
  <si>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</si>
  <si>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</si>
  <si>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</si>
  <si>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SINTEZA PROIECTARII</t>
  </si>
  <si>
    <t>ALEXANDRU CRISAN</t>
  </si>
  <si>
    <t>2004-2019</t>
  </si>
  <si>
    <t>IUNIE/2019</t>
  </si>
  <si>
    <t>Alexandru CRISAN</t>
  </si>
  <si>
    <t>"Fundamentals, Bienale di Venezia"</t>
  </si>
  <si>
    <t>Arhitectura</t>
  </si>
  <si>
    <t>ISSN-1220-3254</t>
  </si>
  <si>
    <t>No.3 (651)/2014</t>
  </si>
  <si>
    <t>"Explorarea identitatii_arhive Nomade"</t>
  </si>
  <si>
    <t>24-29</t>
  </si>
  <si>
    <t>" O plimbare narativa, ipostaze imaginare"</t>
  </si>
  <si>
    <t>No.1 (649)/2014</t>
  </si>
  <si>
    <t>90-91</t>
  </si>
  <si>
    <t>“Prin ceața din Anatolia. Hattusa &amp; Yazilikaya”</t>
  </si>
  <si>
    <t>No.4 (646)/2013</t>
  </si>
  <si>
    <t xml:space="preserve">105-115 </t>
  </si>
  <si>
    <t>5</t>
  </si>
  <si>
    <t>Ana Maria CRISAN, Alexandru CRISAN</t>
  </si>
  <si>
    <t>“Crisan Architecture &amp; Engineering.”</t>
  </si>
  <si>
    <t>SN-1220-3254</t>
  </si>
  <si>
    <t>No.3 (645)/2013</t>
  </si>
  <si>
    <t>54-79</t>
  </si>
  <si>
    <t>“[White…] Black…? Corbu’ (arhitectura cu lumină) – (II)”</t>
  </si>
  <si>
    <t>No.06[642]/2012</t>
  </si>
  <si>
    <t>84-89</t>
  </si>
  <si>
    <t>7</t>
  </si>
  <si>
    <t>“Play Mincu. Pavilionul României la Bienala de arhitectură Veneția 2012”</t>
  </si>
  <si>
    <t>161-169</t>
  </si>
  <si>
    <t>8</t>
  </si>
  <si>
    <t xml:space="preserve">“Bienala de arhitectură Veneția 2012” </t>
  </si>
  <si>
    <t>No.05[641]/2012</t>
  </si>
  <si>
    <t>pp.10-15</t>
  </si>
  <si>
    <t>9</t>
  </si>
  <si>
    <t>“White… Corbu’ (arhitectura cu lumină) – (I)”</t>
  </si>
  <si>
    <t>No.03[639]/2012</t>
  </si>
  <si>
    <t>80-87</t>
  </si>
  <si>
    <t>10</t>
  </si>
  <si>
    <t>“Oglinzi, oglindiri, reflexii…”</t>
  </si>
  <si>
    <t>No.01[637]/2012</t>
  </si>
  <si>
    <t>154-157</t>
  </si>
  <si>
    <t>11</t>
  </si>
  <si>
    <t>“P.4001”</t>
  </si>
  <si>
    <t>76-77</t>
  </si>
  <si>
    <t>Arhitecții și Bucureștiul</t>
  </si>
  <si>
    <t>ISSN-4133-1234</t>
  </si>
  <si>
    <t>No.38/2012</t>
  </si>
  <si>
    <t>13</t>
  </si>
  <si>
    <t>“Blow-up”</t>
  </si>
  <si>
    <t>No.04/2011</t>
  </si>
  <si>
    <t>38-41</t>
  </si>
  <si>
    <t>“Amenajarea Parcurilor viitorului”</t>
  </si>
  <si>
    <t>ISSN-1224-886X</t>
  </si>
  <si>
    <t>No.07[185]/2008</t>
  </si>
  <si>
    <t>28-32</t>
  </si>
  <si>
    <t>15</t>
  </si>
  <si>
    <t xml:space="preserve">“International Architectural Design Competition 2005, Shinkenchiku”, </t>
  </si>
  <si>
    <t>No.12 [166]</t>
  </si>
  <si>
    <t>38-40</t>
  </si>
  <si>
    <t>16</t>
  </si>
  <si>
    <t xml:space="preserve">“Ce ne amintim. Excursia de studii-anul I-Grecia”, </t>
  </si>
  <si>
    <t>No.9-10[163-164]/2006</t>
  </si>
  <si>
    <t>42-45</t>
  </si>
  <si>
    <t>“Arhitectura de mediu și orașe durabile. Environmental architecture &amp; sustainable towns”</t>
  </si>
  <si>
    <t>Arhitext</t>
  </si>
  <si>
    <t>ISSN-2067-4252</t>
  </si>
  <si>
    <t>No.7[149]/2005</t>
  </si>
  <si>
    <t>34-36</t>
  </si>
  <si>
    <t>18</t>
  </si>
  <si>
    <t>“Proiect diploma arhitectură”</t>
  </si>
  <si>
    <t>uauim</t>
  </si>
  <si>
    <t>ISSN-1224-885X</t>
  </si>
  <si>
    <t>No.9 [140]/2004</t>
  </si>
  <si>
    <t xml:space="preserve">“Shinkenchiku Residential Design Competition 2003, Architecture Virus”, </t>
  </si>
  <si>
    <t>No.6[148]/2005</t>
  </si>
  <si>
    <t>14-15</t>
  </si>
  <si>
    <t>20</t>
  </si>
  <si>
    <t xml:space="preserve">“Pavilion expozițional / Acsa Wood Competition”, </t>
  </si>
  <si>
    <t>No.8[127]/2003</t>
  </si>
  <si>
    <t>13-15</t>
  </si>
  <si>
    <t>Prezentare Proiecte] Anuala de Arhitectură București 2011</t>
  </si>
  <si>
    <t>Igloo media</t>
  </si>
  <si>
    <t>ISSN-1842-2918</t>
  </si>
  <si>
    <t>2011</t>
  </si>
  <si>
    <t>1</t>
  </si>
  <si>
    <t>Prezentare Proiecte] Anuala de Arhitectură București 2010</t>
  </si>
  <si>
    <t>2010</t>
  </si>
  <si>
    <t>Prezentare Proiecte] Anuala de Arhitectură București 2009</t>
  </si>
  <si>
    <t>2009</t>
  </si>
  <si>
    <t>Prezentare Proiecte] Anuala de Arhitectură București 2008</t>
  </si>
  <si>
    <t>2008</t>
  </si>
  <si>
    <t xml:space="preserve">"Concurs de arhitectură pentru extinderea și remodelarea funcțională a sediului Universității Naționale de Arte din București", </t>
  </si>
  <si>
    <t>UNArte</t>
  </si>
  <si>
    <t>ISBN-978-973-1922-12-6</t>
  </si>
  <si>
    <t>72-75</t>
  </si>
  <si>
    <t>"Tradition and Innovation Face to Face. An Applied Study On Micro-Vernacular Architecture Vocabulary In Dobrogea"</t>
  </si>
  <si>
    <t>Abstracts, Icar 2015 (International Conference on Architectural Research), (Re)writing history, Ed.UIM, Bucuresti, 2015.</t>
  </si>
  <si>
    <t xml:space="preserve"> ISBN-978-606-638-112-3</t>
  </si>
  <si>
    <t>216-217</t>
  </si>
  <si>
    <t>“The Identity of Multicellular Dwelling System. The Living Cell – A Case Study in Architectural Scale”</t>
  </si>
  <si>
    <t>Abstracts, Icar 2012, (International Conference on Architectural Research), (Re)writing history, Ed.UIM, Bucuresti.</t>
  </si>
  <si>
    <t>ISBN-978-606-638-022-5</t>
  </si>
  <si>
    <t>"Arca – Travelling Architectures, Nomad Turkey: Building Heritage Maps on Influences and Connexions"</t>
  </si>
  <si>
    <t>324-325</t>
  </si>
  <si>
    <t>“Mix vertical în orașul compact”</t>
  </si>
  <si>
    <t>Argument, No.03/2011, studii și cercetări științifice de arhitectură și urbanism, ISSN-2067-4252, Ed.UIM, Bucuresti.</t>
  </si>
  <si>
    <t>158-173</t>
  </si>
  <si>
    <t>Ares International Work Program-Architecture and Renewable Energy Sources, “Bioclimatic and Sustainable Architecture“</t>
  </si>
  <si>
    <t>22nd International UIA Congress of Architecture, Istanbul, Turcia, 2005. catalog digita</t>
  </si>
  <si>
    <t>catalog digital</t>
  </si>
  <si>
    <t>Alexandru CRISAN, Ana-Maria CRISAN [Key-note speaker]</t>
  </si>
  <si>
    <t>“Tradition and Innovation Face to Face. An Applied Study On Micro-Vernacular Architecture Vocabulary In Dobrogea”</t>
  </si>
  <si>
    <t>Icar 2015 (International Conference on Architectural Research), (Re)writing history</t>
  </si>
  <si>
    <t>"CCM - Intre Traditie si Inovare"</t>
  </si>
  <si>
    <t>Sesiunea De Comunicări Ştiinţifice Cu Participare Internaţională –Cercetarea prin Proiect</t>
  </si>
  <si>
    <t>15-16 mai</t>
  </si>
  <si>
    <t>Alexandru CRISAN [coordonator, Key-note speaker]</t>
  </si>
  <si>
    <t>"Origins of modern language. in The Modernity in-between Vision and Inquiry." THEMATIC SEMINAR</t>
  </si>
  <si>
    <t>THEMATIC SEMINAR organized within the 14th International Architecture Exhibition of la Biennale di Venezia. September 26, 2014, Sale d'Armi Nord, Arsenale, Venice</t>
  </si>
  <si>
    <t>September 26,</t>
  </si>
  <si>
    <t>"Architecture Trails in the Context of Visual Culture. Applied Study on Asia Minor and Anatolia Region"</t>
  </si>
  <si>
    <t>2nd World Conference on Design, Arts and Education 09-11 May 2013</t>
  </si>
  <si>
    <t>11 mai</t>
  </si>
  <si>
    <t>“Arca – Travelling Architectures, Nomad Turkey”</t>
  </si>
  <si>
    <t>Icar 2012, (Re)writing history, International Conference on Architectural Research</t>
  </si>
  <si>
    <t>Alexandru CRISAN [Key-note speaker]</t>
  </si>
  <si>
    <t>Upgrade - dezvoltare prin continuitate</t>
  </si>
  <si>
    <t>speaker - review for Rocad 2012</t>
  </si>
  <si>
    <t>Rocad 2012 (Romanian Convention of Architecture and Design) - Icar 2012 (International Conference on Architectural Research).</t>
  </si>
  <si>
    <t xml:space="preserve">10 |8 </t>
  </si>
  <si>
    <t xml:space="preserve">6 |3 </t>
  </si>
  <si>
    <t xml:space="preserve">Sesiunea De Comunicări Ştiinţifice Cu Participare Internaţională –Cercetarea prin Proiect, comunicare CCM - Intre Traditie si Inovare, UAUIM,
Bucuresti. </t>
  </si>
  <si>
    <t xml:space="preserve">Alexandru CRISAN </t>
  </si>
  <si>
    <t>2nd World Conference on Design, Arts and Education 09-11 May 2013, University of Architecture and Urbanism "Ion Mincu", Faculty of Architectural Bucharest, Romania,</t>
  </si>
  <si>
    <t>9-11 mai</t>
  </si>
  <si>
    <t>Icar 2012, (Re)writing history, International Conference on Architectural Research, “Dream Architecture and Inception”, conferință internațională UAUIM București, 2012.</t>
  </si>
  <si>
    <t>"Arca – Travelling Architectures, Nomad Turkey”</t>
  </si>
  <si>
    <t>Upgrade - dezvoltare prin continuitate, sesiune de comunicări științifice cu participare internațională UAUIM, București.</t>
  </si>
  <si>
    <t>Circul GLOBUS - Bucuresti – Releveu arhitectural sala de spectacol, faza SF (2015) [coordonator proiect complex]</t>
  </si>
  <si>
    <t>Circul GLOBUS</t>
  </si>
  <si>
    <t>autorizat</t>
  </si>
  <si>
    <t>autor, [coordonator proiect complex]</t>
  </si>
  <si>
    <t>INSCDB</t>
  </si>
  <si>
    <t xml:space="preserve"> [edificat, autorizat]</t>
  </si>
  <si>
    <t>sef proiect, proiectant faze SF, DTAC, PTh.-CS</t>
  </si>
  <si>
    <t>2012-2015</t>
  </si>
  <si>
    <t>Il Venetiano 3, amenajare interioară restaurant, PLOIESTI MALL, ploiesti, faze P.T., D.E. (2016) [edificat] [sef proiect faza arhitectura]</t>
  </si>
  <si>
    <t>AZZURRO/ MEGA MALL</t>
  </si>
  <si>
    <t>autorizat/executat</t>
  </si>
  <si>
    <t>[sef proiect faza arhitectura]</t>
  </si>
  <si>
    <t>Il Venetiano 2, amenajare interioară restaurant, MEGA MALL, București, faze P.T., D.E. (2014) [edificat] [sef proiect faza arhitectura]</t>
  </si>
  <si>
    <t>Il Venetiano, amenajare interioară restaurant, AFI PALACE COTROCENI București, faze P.T., D.E. (2009-2010) [edificat] [sef proiect faza arhitectura]</t>
  </si>
  <si>
    <t>AZZURRO/ AFI PALACE COTROCENI</t>
  </si>
  <si>
    <t>2009-2010</t>
  </si>
  <si>
    <t>C29 Residential, imobil locuinte colective, 4S+P+4/10E, sector 1, București, faze P.A.C., P.T. (2009) [autorizat] [sef proiect faza arhitectura]</t>
  </si>
  <si>
    <t>Imobiliara, ed. UNIVERS ENCICLOPEDIC</t>
  </si>
  <si>
    <t>Imobil locuinţe colective Predeal Ski Apartments, str. Vasile Alecsandri, Nr. 6, Predeal, proiectare faze P.A.C., P.T., D.E. (2006-2008) [autorizat] [edificat]</t>
  </si>
  <si>
    <t>2006-2008</t>
  </si>
  <si>
    <t xml:space="preserve">Conac Hagianoff, Manasia, proiect reabilitare structurală, faze P.T., D.E. </t>
  </si>
  <si>
    <t>MCDESIGN</t>
  </si>
  <si>
    <t>[colaborator proiectare structurala]</t>
  </si>
  <si>
    <t>Casa Cesianu, documentaţie licitaţie, releveu arhitectură (2007) [edificat] [sef proiect faza arhitectura]</t>
  </si>
  <si>
    <t xml:space="preserve">Biserica Dragomirești, Vâlcea, proiect restaurare structurală, faza D.E. </t>
  </si>
  <si>
    <t>Restaurare şi intervenţie imobil în bd. Carol, proiect restaurare structurală, faza D.E. (2007) [colaborator proiectare structurala]</t>
  </si>
  <si>
    <t>Cula Pleșoianu, Măldărești, Vâlcea, proiect consolidare, reamenajare și restaurare, faze P.T., D.E.</t>
  </si>
  <si>
    <t>Biserica Comişani, judeţul Dâmboviţa, proiect restaurare structurală, fazele: P.T.+D.E. (2006) [colaborator proiectare structurala]</t>
  </si>
  <si>
    <t>Turn Mănăstirea Schitul Topolniţa - judeţul Mehedinţi, proiect consolidare turlă acces incintă, faze P.T., D.E. (2005) [colaborator proiectare structurala]</t>
  </si>
  <si>
    <t xml:space="preserve">Turn Mănăstirea Fâstâci, judeţul Vaslui, proiect consolidare turlă acces incintă, faze P.T., D.E. </t>
  </si>
  <si>
    <t>Biserica Buna Vestire, Copăceni, judeţul Vâlcea, proiect reabilitare structurală, faze P.T., D.E. (2005) [colaborator proiectare structurala]</t>
  </si>
  <si>
    <t>Casa Fronius, Sighişoara, str. Şcolii, nr. 13, proiect reabilitare structurală, faze P.T., D.E. (2005) [colaborator proiectare structurala]</t>
  </si>
  <si>
    <t>Biserica Mănăstirii Berislăveşti, proiect restaurare structurală, faze P.T., D.E. (2004) [colaborator proiectare structurala]</t>
  </si>
  <si>
    <t>Casa Mănăstirea Voroneț, restaurare şi intervenţie chilii Mănăstirea Voroneţ, proiect rezistenţă, faze P.T., D.E. (2004) [colaborator proiectare structurala]</t>
  </si>
  <si>
    <t>Consolidare şi modernizare hotel Bucureşti, faţada Calea Victoriei, Hotel Radison, Bucureşti, colaborator faza concept, documentaţie licitaţie (2004); [edificat] [colaborator arhitectura]</t>
  </si>
  <si>
    <t>Iulius Cristea</t>
  </si>
  <si>
    <t xml:space="preserve"> [colaborator arhitectura]</t>
  </si>
  <si>
    <t>Casa Golescu, propunere restaurare şi reabilitare funcţională, faza P.T.</t>
  </si>
  <si>
    <t>Proiect reabilitare funcţională Şcoala Latină, comuna Cincu, jud. Braşov, contract CCPEC intervenţie structurală, faza P.T. (2003); [colaborator proiectare structurala]</t>
  </si>
  <si>
    <t>Parcurile Viitorului, Expo-Parc Pitești, concurs național, premiul 1, faze: concept, P.A.C. (2007) [proiect peisajistic, realizat] [co-autor]</t>
  </si>
  <si>
    <t>PETROM, Primaria PITESTI</t>
  </si>
  <si>
    <t>concept</t>
  </si>
  <si>
    <t>co-autor concept</t>
  </si>
  <si>
    <t>Parcurile Viitorului, Parcul Lunca Florilor, concurs național, premiul 1, faze: concept, P.A.C. (2007) [proiect peisajistic, realizat] [co-autor]</t>
  </si>
  <si>
    <t>Amplasare lucrare de artă monumentală I.L.Caragiale, Bucureşti, faza P.A.C. (2006) [proiect de insertie, studiu oportunitate, realizat] [co-autor]</t>
  </si>
  <si>
    <t>MBSTUDIO</t>
  </si>
  <si>
    <t>[proiect de insertie, studiu oportunitate, realizat]</t>
  </si>
  <si>
    <t>coautor</t>
  </si>
  <si>
    <t>Amplasare lucrare de artă monumentală I.L. Caragiale-Caruta cu paiate, Universitate, faze: PUD, studiu vizibilitate (2004) [proiect de insertie, studiu oportunitate, realizat] [co-autor]</t>
  </si>
  <si>
    <t>Amplasare lucrare de artă monumentală Lascăr Catargiu, Minerva, faze: PUD, studiu vizibilitate (2004)</t>
  </si>
  <si>
    <t>CICSDD – Centrul international de cercetări științifice Delta-Dunării, studiu de soluții in vederea definirii conceptului arhitectural (2013-2014), parteneri institutionali: INSCDB, Ministerul Educaţiei Naţionale; 2014 [studiu de cercetare, la nivel national] [centru: INSCDB] [co-autor]</t>
  </si>
  <si>
    <t>INSCDB, Ministerul Educaţiei Naţionale</t>
  </si>
  <si>
    <t xml:space="preserve"> [studiu de cercetare, la nivel national]</t>
  </si>
  <si>
    <t>coautor, coordonator</t>
  </si>
  <si>
    <t>CCM – Centrul de Cercetare Murighiol, Building On Tradition. Innovation By Contemporary Design, proiect de cercetare aplicata , design și implementare a tehnologiilor avansate pentru o arhitectură sustenabilă: sustainable design
(utilizarea materialelor tradiționale reinterpretate și utilizarea surselor de energie alternativă) și cost efficient building în proiectare și implementare - prezentat in contextul Anualei de Arhitectura 2014, Conferinta MEN – Expozitia Realizarilor de Varf ale Cercetarii Romanesti - Versailles, 09 Iulie 2014, Sesiunea De Comunicări Ştiinţifice Cu Participare Internaţională –Cercetarea prin Proiect, comunicare CCM - Intre Traditie si Inovare, UAUIM, Bucuresti. 15-16 mai 2014, Building On Tradition. Innovation By Contemporary Design: Continuities And Discontinuities, 3rd Meeting of International Initiative Committee, treating the subject of Danube International Center for Advanced Studies on River-Delta-Sea System, Constanta, septembrie 2014. [studiu/ proiect de cercetare aplicata, la nivel national] [centru: INSCDB] [co-auto</t>
  </si>
  <si>
    <t>Concurs internațional 9th Annual Int’l Design Awards, (IDA)2015-London, participare cu proiect H, United Kingdom, proiect premiat, mentiune [co-autor]</t>
  </si>
  <si>
    <t>[Fairy 01] GRAVITY, OUTSIDE/BAB/ BALKAN ARCHITECTURAL BIENNALE 2015, SERBIA, 2015. [selection, Romania representant] {co-autor]</t>
  </si>
  <si>
    <t>Contemporary ART CENTER – Fortress of Cresmina, International Contest: HONORABLE MENTION, location: Fortress of Cresmina, Cascais, Portugal, 2015. [co-autor]</t>
  </si>
  <si>
    <t>MEN-Versailles – reprezentare Romania alaturi de EfdeN/ Solardecathlon, 3 postere, iulie 2014. [nominalizare, selectie] [co-autor].</t>
  </si>
  <si>
    <t>ACSA, Wood Products Council 2002-2003, Carl E. Darrow, Student Design Competition, concurs internațional, selecție, USA in cadrul UIA, Ares International Work Program-Architecture and Renewable Energy Sources, “Bioclimatic and Sustainable Architecture“-22nd International UIA Congress of Architecture, expoziție internațională, proiect, Istanbul, Turcia. [selection, Romania representant] [co-autor]</t>
  </si>
  <si>
    <t>2002-2003</t>
  </si>
  <si>
    <t>Concurs national, Pavilionul Romaniei la Bienala de la Venezia 2016, mentiune ex-aequo pentru Playground &amp; The Headquarters [mentiune] [co-autor]</t>
  </si>
  <si>
    <t>EXTINDEREA CENTRULUI DE CULTURĂ ARHITECTURALĂ AL UAR CORP BIBLIOTECĂ – ARHIVE, International Contest: HONORABLE MENTION II, location: Bucharest, Romania, 2015. [mentiune] [co-autor]</t>
  </si>
  <si>
    <t>UNArte, concurs național de arhitectură pentru extinderea și remodelarea funcțională a sediului Universității de Arte, București, 2008. finalist faza 1+2, proiect premiat [mentiune] [co-autor]</t>
  </si>
  <si>
    <t>Parcurile Viitorului, concurs național, premiul 1 proiect Expo-Parc, Pitești; [premiu] [co-autor]</t>
  </si>
  <si>
    <t>Parcurile Viitorului, concurs național, premiul 1 proiect Lunca Florilor, sector 2, București, 2007.; [premiu] [co-autor]</t>
  </si>
  <si>
    <t>Monumentul Holocaustului, concurs naţional organizat de Ministerul Culturii şi Cultelor, Bucureşti finalist faza 1+2, proiect premiat; [premiu] [co-autor/3]</t>
  </si>
  <si>
    <t>[FH2] DANUBIUS-RI.DELTA CORE. Centrul Internațional de Studii Avansate pentru Sisteme Fluvii-Mări
arh. Alexandru CRIŞAN, arh. Ana - Maria CRIŞAN, Anuala de Arhitectura Bucuresti Ediţia 2016, secţiunea viziuni și cercetări prin arhitectură
Nominalizare
[FH2] DANUBIUS-RI.DELTA CORE. Centrul Internațional de Studii Avansate pentru Sisteme Fluvii-Mări
arh. Alexandru CRIŞAN, arh. Ana - Maria CRIŞAN</t>
  </si>
  <si>
    <t>Danubius, Nominalizare si premiu proiect in cadrul Salonul de Inventii si Inovatii INVENTIKA 2014, 15-18 octombrie 2014, Romexpo, Bucuresti. [co-autor]</t>
  </si>
  <si>
    <t>Anuala de Arhitectură ediția 12 București 2014, nominalizare proiect VOR,
nominalizare, sectiunea Studii si Proiecte; [co-autor]</t>
  </si>
  <si>
    <t>Anuala de Arhitectură ediția 11, București 2013, nominalizare, premiu imagine arhitectură Verum Ipsum Factum (Carlo Scarpa);</t>
  </si>
  <si>
    <t>Anuala de Arhitectură ediția 11, București 2013, nominalizare,premiu  imagine arhitectură Architectural Remains (Herculaneum);</t>
  </si>
  <si>
    <t>Anuala de Arhitectură ediția 11, București 2013, nominalizare proiect OZ23, sală de concerte și teatru de vară, Ploiești, România, secțiunea Studii și Proiecte; [co-autor]</t>
  </si>
  <si>
    <t>Anuala de Arhitectură ediția 10 București 2012, premiul secțiunii Imagine de Arhitectură-categoria fotografie de arhitectură;</t>
  </si>
  <si>
    <t>Anuala de Arhitectură ediția 07 București 2009, nominalizare proiect Za'abeel Tower Dubai, secțiunea Studii și Proiecte;</t>
  </si>
  <si>
    <t>Anuala de Arhitectură ed.06 Bucuresti 2008, nominalizare proiect Expo-Parc Pitești; [co-autor]</t>
  </si>
  <si>
    <t>MEN-Versailles - reprezentare Romania alaturi de EfdeN/ Solardecathlon, iulie 2014: Prezentare grafica tip Poster – 1 intrari/ 3 panouri : CCM-Centrul de cercetare Murighiol, [international][co-autor]</t>
  </si>
  <si>
    <t>MEN-Versailles - reprezentare Romania alaturi de EfdeN/ Solardecathlon, iulie 2014: Prezentare grafica tip Poster – 1 intrari/ 1 panouri : CICSDD – Centrul international de cercetări științifice Delta-Dunării 2 [international][co-autor]</t>
  </si>
  <si>
    <t>Danubius, in cadrul Salonul de Inventii si Inovatii INVENTIKA 2014, 15-18 octombrie 2014, Romexpo, Bucuresti. [international][co-autor]</t>
  </si>
  <si>
    <t>“Valahia”, expoziție colectivă de fotografie organizată de Institutul Cultural din Varșovia și revista Arhitectura, invitat special, Poznan</t>
  </si>
  <si>
    <t>autor</t>
  </si>
  <si>
    <t>“Labyrinth 2014”, expoziție colectivă de fotografie, invitat special la secțiunea Urbanism și Arhitectură, București</t>
  </si>
  <si>
    <t>“White”, expoziție personală de fotografie organizată de Ordinul Arhitecților din România, Filiala București cu ocazia Anualei de Arhitectură ediția 10, București 2012</t>
  </si>
  <si>
    <t>“P.4001”, expoziție personală de grafică în tehnică tradițională, București</t>
  </si>
  <si>
    <t>“Faces of…”, expoziție colectivă de fotografie si signalectica, Școala 64, sector 2, București; 2012. [curator]</t>
  </si>
  <si>
    <t>curator</t>
  </si>
  <si>
    <t>“Faces of…”, expoziție colectivă de fotografie si signalectica, Școala 64, sector 2, București; 2012. [co-autor]</t>
  </si>
  <si>
    <t>“Faces &amp; architectures, Turkey/Greece”, expoziție colectivă de fotografie, UAUIM [co-autor]</t>
  </si>
  <si>
    <t>[Fairy 01]; OUTSIDE/BAB/ BALKAN ARCHITECTURAL BIENNALE 2015, SERBIA, 2015; selectionare, nominalizare</t>
  </si>
  <si>
    <t>Anuala de Arhitectură  Ediţia 2016, secţiunea arhitectură și spațiu public – intervenții și acțiuni în spațiul public
[WK]1628042016.Viaggio in Italia.Explorand orasele invizibile-Italo Calvino
arh. Ana - Maria CRIŞAN, arh. Alexandru CRIŞAN</t>
  </si>
  <si>
    <t>Anuala de Arhitectură  Ediţia 2016, secţiunea viziuni și cercetări prin arhitectură
Nominalizare
[FH2] DANUBIUS-RI.DELTA CORE. Centrul Internațional de Studii Avansate pentru Sisteme Fluvii-Mări
arh. Alexandru CRIŞAN, arh. Ana - Maria CRIŞAN</t>
  </si>
  <si>
    <t>Anuala de Arhitectură   Ediţia 2016, secţiunea viziuni și cercetări prin arhitectură
[UAR] EXTINDERE BIBLIOTECA
arh. Alexandru CRIŞAN, arh. Ana - Maria CRIŞAN</t>
  </si>
  <si>
    <t>Anuala de Arhitectură  Ediţia 2016, secţiunea viziuni și cercetări prin arhitectură
[AALTO] Extinderea muzeului Alvar Aalto
arh. Alexandru CRIŞAN, arh. Ana - Maria CRIŞAN</t>
  </si>
  <si>
    <t>Anuala de Arhitectură   Ediţia 2016, secţiunea viziuni și cercetări prin arhitectură
[BAV] Pavilionul Romaniei la Bienala de Arhitectură de la Veneția
arh. Ana - Maria CRIŞAN, arh. Alexandru CRIŞAN</t>
  </si>
  <si>
    <t>Anuala de Arhitectură  Ediţia 2016, secţiunea viziuni și cercetări prin arhitectură
[ALMD] Almendres Art Center
arh. Alexandru CRIŞAN, arh. Ana - Maria CRIŞAN</t>
  </si>
  <si>
    <t>Anuala de Arhitectură   Ediţia 2015, secţiunea arhitectura neconstruită / Proiecte neconstruite
Concurs International de Arhitectura
arh. Ana - Maria CRIŞAN, arh. Alexandru CRIŞAN, arh. Ioana ŢURCANU</t>
  </si>
  <si>
    <t>Anuala de Arhitectură  Ediţia 2015, secţiunea arhitectura neconstruită / Proiecte neconstruite
H-Loud Memory , Still Voids. An Architectural Journey to the sites of Holocaust
arh. Ana - Maria CRIŞAN, arh. Alexandru CRIŞAN</t>
  </si>
  <si>
    <t>Anuala de Arhitectură   Ediţia 2015, secţiunea arhitectura spaţiului interior / Design de obiect
SMALL`S
arh. Ana - Maria CRIŞAN, arh. Alexandru CRIŞAN</t>
  </si>
  <si>
    <t>Anuala de Arhitectură   Ediţia 2014, secţiunea studii şi proiecte
Nominalizare
VO-R (traseu arhitectural activ). Studiu&amp;workshop (1911-2014)
arh. Ana - Maria CRIŞAN, arh. Alexandru CRIŞAN</t>
  </si>
  <si>
    <t>Anuala de Arhitectură   Ediţia 2014, secţiunea studii şi proiecte
Studiu de imagine Arhitecturală - Centru internaţional de Cercetări Ştiinţifice Delta Dunării.
arh. Ana - Maria CRIŞAN, arh. Alexandru CRIŞAN</t>
  </si>
  <si>
    <t>Anuala de Arhitectură   Ediţia 2014, secţiunea studii şi proiecte
CCM-Casa Mecanica. Centru Internaţional de Cercetări Şiinţifice Delta Dunării - Laboratoare Cercetare Murighiol (Danubius - Ri)
arh. Ana - Maria CRIŞAN, arh. Alexandru CRIŞAN</t>
  </si>
  <si>
    <t>Anuala de Arhitectură   Ediţia 2014, secţiunea studii şi proiecte
Office XS - Reconversie imobil locuinţă
arh. Ana - Maria CRIŞAN, arh. Alexandru CRIŞAN</t>
  </si>
  <si>
    <t>Anuala de Arhitectură  Ediţia 2014, secţiunea studii şi proiecte
MOLAR D.E.3 - Reconversie imobil locuinţe - clinică stomatologică
arh. Ana - Maria CRIŞAN, arh. Alexandru CRIŞAN</t>
  </si>
  <si>
    <t>Anuala de Arhitectură   Ediţia 2013, secţiunea studii şi proiecte
Nominalizare
OZ.23 - sală de concerte şi teatru de vară
arh. Ana - Maria CRIŞAN, arh. Alexandru CRIŞAN</t>
  </si>
  <si>
    <t>Anuala de Arhitectură   Ediţia 2013, secţiunea studii şi proiecte
Le Monde 1911/2013/102 - Proiect de călătorie (voyage d`orient resumee)
arh. Ana - Maria CRIŞAN, arh. Alexandru CRIŞAN</t>
  </si>
  <si>
    <t>Anuala de Arhitectură  Ediţia 2012, secţiunea studii şi proiecte
Arca Nomad Turkey
arh. Ana - Maria CRIŞAN, arh. Alexandru CRIŞAN</t>
  </si>
  <si>
    <t>Anuala de Arhitectură  Ediţia 2012, secţiunea studii şi proiecte
Concurs de soluţii - Reabilitarea Curţii Johannes Honterus, Braşov
arh. Alexandru CRIŞAN, arh. Ana - Maria CRIŞAN</t>
  </si>
  <si>
    <t>Anuala de Arhitectură   Ediţia 2012, secţiunea studii şi proiecte
Camuflaj
arh. Alexandru CRIŞAN, arh. Ana - Maria CRIŞAN</t>
  </si>
  <si>
    <t>Anuala de Arhitectură  Ediţia 2012, secţiunea design / design de obiect
Modulor pentru grupa mică
arh. Ana - Maria CRIŞAN, arh. Alexandru CRIŞAN</t>
  </si>
  <si>
    <t>Anuala de Arhitectură   Ediţia 2011, secţiunea studii şi proiecte
Lecţia de arhitectură 1
arh. Ana - Maria CRIŞAN, arh. Alexandru CRIŞAN</t>
  </si>
  <si>
    <t>Anuala de Arhitectură   Ediţia 2010, secţiunea amenajări interioare
Amenajare interioară restaurant Azzuro "Il Venetiano", Afi Palace, Cotroceni Mall
arh. Alexandru CRIŞAN, arh. Ana - Maria CRIŞAN</t>
  </si>
  <si>
    <t>Anuala de Arhitectură  Ediţia 2010, secţiunea amenajări interioare
Obiect de design interior / panou multifuncţional
arh. Alexandru CRIŞAN, arh. Ana - Maria CRIŞAN</t>
  </si>
  <si>
    <t>Anuala de Arhitectură   Ediţia 2010, secţiunea studii şi proiecte
Urban Passage, concurs arhitectură 2008
arh. Alexandru CRIŞAN, arh. Ana - Maria CRIŞAN</t>
  </si>
  <si>
    <t>Anuala de Arhitectură   Ediţia 2010, secţiunea studii şi proiecte
Concurs de soluţii pentru restaurarea, extinderea şi remodelarea funcţională a Hanului Gabroveni, 2009
arh. Alexandru CRIŞAN, arh. Ana - Maria CRIŞAN</t>
  </si>
  <si>
    <t>Anuala de Arhitectură   Ediţia 2010, secţiunea studii şi proiecte
S20, Imobil locuinţe colective, s1, Buc.
arh. Alexandru CRIŞAN, arh. Ana - Maria CRIŞAN</t>
  </si>
  <si>
    <t>Anuala de Arhitectură   Ediţia 2009, secţiunea studii şi proiecte
ZA'ABEEL TOWER “ThyssenKrupp elevator architecture award – Dubai 2008”
arh. Ana - Maria CRIŞAN, arh. Alexandru CRIŞAN</t>
  </si>
  <si>
    <t>Anuala de Arhitectură   Ediţia 2009, secţiunea studii şi proiecte
C 29 Imobil locuinţe colective 4S+P+4/10E, Bucureşti
arh. Ana - Maria CRIŞAN, arh. Alexandru CRIŞAN</t>
  </si>
  <si>
    <t>Anuala de Arhitectură   Ediţia 2009, secţiunea studii şi proiecte
UNArte 2008 – Concurs de arhitectura pentru extinderea şi remodelarea funcţională a sediului Universităţii Naţionale de Artă Bucureşti
arh. Ana - Maria CRIŞAN, arh. Alexandru CRIŞAN</t>
  </si>
  <si>
    <t>Anuala de Arhitectură  Ediţia 2008, secţiunea studii şi proiecte
Nominalizare
Parc Expo – Piteşti
arh. Ana - Maria CRIŞAN, arh. Alexandru CRIŞAN</t>
  </si>
  <si>
    <t>Anuala de Arhitectură   Ediţia 2008, secţiunea studii şi proiecte
Parc Lunca Florilor – Bucureşti
arh. Ana - Maria CRIŞAN, arh. Alexandru CRIŞAN</t>
  </si>
  <si>
    <t>Anuala de Arhitectură  Ediţia 2008, secţiunea studii şi proiecte
Imobil locuinţe colective – Cameliei 29, Bucureşti
arh. Ana - Maria CRIŞAN, arh. Alexandru CRIŞAN</t>
  </si>
  <si>
    <t>UIA, expoziție colectivă proiecte International Student Exhibition: “Environmental Architecture &amp; Sustainable Towns“ - Environmentally Friendly Architecture and Urban design, part of the “22nd World Congress of Architecture, UIA 2005 Istanbul“, categoria “post graduate, Bioclimatic and Sustainable Architecture“, Istanbul, Turcia; [co-autor]</t>
  </si>
  <si>
    <t>2016-2014</t>
  </si>
  <si>
    <t>2014-2013</t>
  </si>
  <si>
    <t>2013-2012</t>
  </si>
  <si>
    <t>Workshop in deplasare – VOR-ed; aprilie 2014, Italia - 2 sapatamani. [co-organizator]</t>
  </si>
  <si>
    <t>aprilie 2014</t>
  </si>
  <si>
    <t>organizator sesiune universitara UAUIM in cadrul Bienalei de Arhitectura de la Venetia – a 14-a editie – Fundamentals, feb. 2013- sept 2014; [organizator]</t>
  </si>
  <si>
    <t>feb. 2013- sept 2014</t>
  </si>
  <si>
    <t>co-ordonator/ organizator THEMATIC SEMINAR The Modernity in-between Vision and Inquiry. within the 14th International Architecture Exhibition of la Biennale di Venezia. Sale d'Armi Nord, Arsenale, Venice - [co-ordonator] [co-organizator]</t>
  </si>
  <si>
    <t>septembrie 2014</t>
  </si>
  <si>
    <t>organizator WORKSHOP – Elements: Evolution?, 26 septembrie-15 octombrie 2014, Bucuresti &amp; Venetia. [organizator]</t>
  </si>
  <si>
    <t>organizator excursii de studiu anul 1 in cadrul UAUIM, ITALIA – Voyage d’Orient resumee; oct. 2013-mai 2014; coordonator / manifestare extracuriculara in deplasare - practica anul I de studiu, aprilie 2014; [co-organizator] [indrumare didactica]</t>
  </si>
  <si>
    <t>oct. 2013-mai 2014</t>
  </si>
  <si>
    <t>organizator excursii de studiu anul 1 in cadrul UAUIM, ITALIA di LE CORBUSIER; oct. 2012-mai. 2013; coordonator / manifestare extracuriculara in deplasare - practica anul I de studiu, excursii de studiu UAUIM, ITALIA | călătorie de studiu 201319040205. LE CORBUSIER - Voyage d’Orient resumee; aprilie 2013 [co-organizator] [indrumare didactica]</t>
  </si>
  <si>
    <t>oct. 2012-mai. 2013</t>
  </si>
  <si>
    <t>organizator excursii de studiu anul 1 in cadrul UAUIM, Asia Minor - TURCIA; noi. 2011-
ian. 2012; 3200 km, 12 zile, 45 studenti. [co-organizator]</t>
  </si>
  <si>
    <t xml:space="preserve"> noi. 2011-
ian. 2012</t>
  </si>
  <si>
    <t>organizator excursii de studiu anul 1 in cadrul UAUIM, Istanbul-TURCIA; noi. 2010-ian. 2011; 1400 km, 6 zile, 50 studenti. [co-organizator]</t>
  </si>
  <si>
    <t>noi. 2010-ian. 2011</t>
  </si>
  <si>
    <t>organizator excursii de studiu anul 1 in cadrul UAUIM, Asia Minor - TURCIA; noi. 2010-ian. 2011; 3200 km, 12 zile, 90 studenti. [co-organizator]</t>
  </si>
  <si>
    <t>2011: coordonator / indrumator activitate didactica / manifestare extracurriculara in deplasare - practica anul I de studiu, excursii de studiu UAUIM, LE CORBUSIER; 09.04-22.04.2011; 5000 km, 15 zile, 45 studenti. [indrumator/3]</t>
  </si>
  <si>
    <t>09.04-22.04.2011</t>
  </si>
  <si>
    <t>organizator excursii de studiu anul 1 in cadrul UAUIM, Istanbul-TURCIA; noi. 2009-ian. 2010; 1400 km, 6 zile, 50 studenti. [co-organizator]</t>
  </si>
  <si>
    <t xml:space="preserve"> noi. 2009-ian. 2010</t>
  </si>
  <si>
    <t>organizator excursie de studiu anul 1 in cadrul UAUIM, Cappadocia - TURCIA; noi. 2009-ian. 2010; 3500 km, 14 zile, 90 studenti. coordonator / indrumator activitate didactica / manifestare extracurriculara in deplasare - practica anul I de studiu, excursii de studiu UAUIM,Cappadocia-TURCIA; 3500 km, 14 zile, 45 studenti.[co-organizator] [indrumare didactica]</t>
  </si>
  <si>
    <t>organizator excursii de studiu anul 1 in cadrul UAUIM, Asia Minor -TURCIA; noi. 2008-ian. 2009; 3500 km, 12 zile, 90 studenti. coordonator / indrumator activitate didactica / manifestare extracurriculara in deplasare - practica anul I de studiu, excursii de studiu UAUIM, Asia Minor-TURCIA; 3500 km, 12 zile, 45 studenti. [co-organizator] [indrumare didactica]</t>
  </si>
  <si>
    <t>noi. 2008-ian. 2009</t>
  </si>
  <si>
    <t>organizator excursii de studiu anul 1 in cadrul UAUIM, GRECIA; noi. 2008-ian. 2009; 2600 km, 8 zile, 35 studenti. coordonator / indrumator activitate didactica / manifestare extracurriculara in deplasare. [co-organizator] [indrumare didactica</t>
  </si>
  <si>
    <t xml:space="preserve"> noi. 2008-ian. 2009</t>
  </si>
  <si>
    <t>organizator excursii de studiu anul 1 in cadrul UAUIM, Asia Minor - TURCIA; noi. 2007-ian. 2008; 3000 km, 10 zile, 190 studenti. co-coordonator / indrumator activitate didactica / manifestare extracurriculara in deplasare - practica anul I de studiu, excursii de studiu UAUIM, Asia Minor-TURCIA; 3000 km, 10 zile, 45 studenti [co-organizator] [indrumare didactica]</t>
  </si>
  <si>
    <t>noi. 2007-ian. 2008</t>
  </si>
  <si>
    <t>organizator excursii de studiu anul 1 in cadrul UAUIM, GRECIA; noi. 2007-ian. 2008; 3300 km, 14 zile, 80 studenti. coordonator / indrumator activitate didactica / manifestare extracurriculara in deplasare - practica anul I de studiu, excursii de studiu UAUIM, GRECIA; 3300 km, 14 zile, 45 studenti. [co-organizator] [indrumare didactica]</t>
  </si>
  <si>
    <t xml:space="preserve"> noi. 2007-ian. 2008</t>
  </si>
  <si>
    <t>organizator excursii de studiu anul 1 in cadrul UAUIM, Istanbul - TURCIA; noi. 2006-ian. 2007; 1400 km, 6 zile, 160 studenti. coordonator / indrumator activitate didactica / manifestare extracurriculara in deplasare - practica anul I de studiu, excursii de studiu UAUIM, Istanbul -TURCIA; 1400 km, 6 zile, 45 studenti. [co-organizator] [indrumare didactica]</t>
  </si>
  <si>
    <t>noi. 2006-ian. 2007</t>
  </si>
  <si>
    <t>organizator excursii de studiu anul 1 in cadrul UAUIM, GRECIA; noi. 2006-ian. 2007; 2800 km, 13 zile, 40 studenti. coordonator / indrumator activitate didactica / manifestare extracurriculara in deplasare. [co-organizator] [indrumare didactica]</t>
  </si>
  <si>
    <t>organizator excursii de studiu anul 1 in cadrul UAUIM, GRECIA; noi. 2005-ian. 2006; 3000 km, 16 zile, 35 studenti. coordonator / indrumator activitate didactica / manifestare extracurriculara in deplasare - practica anul I de studiu. [co-organizator] [indrumare didactica]</t>
  </si>
  <si>
    <t>noi. 2005-ian. 2006</t>
  </si>
  <si>
    <t>C16</t>
  </si>
  <si>
    <t>CONFERENTIAR UNIVERSITAR</t>
  </si>
  <si>
    <t>Danubius, nominalizare/premiu proiect in cadrul Salonul de Inventii si Inovatii INVENTIKA 2014, 15-18 octombrie 2014, Romexpo, Bucuresti. [co-autor]</t>
  </si>
  <si>
    <r>
      <t xml:space="preserve">nominalizat pentru </t>
    </r>
    <r>
      <rPr>
        <b/>
        <sz val="11"/>
        <color theme="4"/>
        <rFont val="Calibri"/>
        <family val="2"/>
        <charset val="238"/>
        <scheme val="minor"/>
      </rPr>
      <t>EISENHOWER FELLOWSHIP INNOVATION PROGRAM 2014</t>
    </r>
    <r>
      <rPr>
        <sz val="11"/>
        <color theme="4"/>
        <rFont val="Calibri"/>
        <family val="2"/>
        <charset val="238"/>
        <scheme val="minor"/>
      </rPr>
      <t xml:space="preserve"> de MEN/ANCS/Guvernului României</t>
    </r>
  </si>
  <si>
    <r>
      <t>consultant și co-autor al propunerilor pentru programele și proiectele științifice de cercetare-inovare în arhitectură:</t>
    </r>
    <r>
      <rPr>
        <i/>
        <sz val="11"/>
        <color theme="4"/>
        <rFont val="Calibri"/>
        <family val="2"/>
        <charset val="238"/>
        <scheme val="minor"/>
      </rPr>
      <t xml:space="preserve"> </t>
    </r>
    <r>
      <rPr>
        <b/>
        <i/>
        <sz val="11"/>
        <color theme="4"/>
        <rFont val="Calibri"/>
        <family val="2"/>
        <scheme val="minor"/>
      </rPr>
      <t>Research by Design</t>
    </r>
    <r>
      <rPr>
        <sz val="11"/>
        <color theme="4"/>
        <rFont val="Calibri"/>
        <family val="2"/>
        <charset val="238"/>
        <scheme val="minor"/>
      </rPr>
      <t>; co-autor pentru propunerile-program</t>
    </r>
    <r>
      <rPr>
        <i/>
        <sz val="11"/>
        <color theme="4"/>
        <rFont val="Calibri"/>
        <family val="2"/>
        <charset val="238"/>
        <scheme val="minor"/>
      </rPr>
      <t xml:space="preserve">: </t>
    </r>
    <r>
      <rPr>
        <b/>
        <i/>
        <sz val="11"/>
        <color theme="4"/>
        <rFont val="Calibri"/>
        <family val="2"/>
        <scheme val="minor"/>
      </rPr>
      <t>Inovația în Arhitectura - Programul Horizont 2020</t>
    </r>
    <r>
      <rPr>
        <i/>
        <sz val="11"/>
        <color theme="4"/>
        <rFont val="Calibri"/>
        <family val="2"/>
        <charset val="238"/>
        <scheme val="minor"/>
      </rPr>
      <t xml:space="preserve">, </t>
    </r>
    <r>
      <rPr>
        <sz val="11"/>
        <color theme="4"/>
        <rFont val="Calibri"/>
        <family val="2"/>
        <scheme val="minor"/>
      </rPr>
      <t>ANCS/MEN</t>
    </r>
  </si>
  <si>
    <r>
      <t xml:space="preserve">membru în </t>
    </r>
    <r>
      <rPr>
        <b/>
        <i/>
        <sz val="11"/>
        <color theme="4"/>
        <rFont val="Calibri"/>
        <family val="2"/>
        <charset val="238"/>
        <scheme val="minor"/>
      </rPr>
      <t>Colegiul Consultativ pentru Cercetare-Dezvoltare și Inovare</t>
    </r>
    <r>
      <rPr>
        <b/>
        <sz val="11"/>
        <color theme="4"/>
        <rFont val="Calibri"/>
        <family val="2"/>
        <charset val="238"/>
        <scheme val="minor"/>
      </rPr>
      <t xml:space="preserve"> (CCCDI)</t>
    </r>
    <r>
      <rPr>
        <sz val="11"/>
        <color theme="4"/>
        <rFont val="Calibri"/>
        <family val="2"/>
        <charset val="238"/>
        <scheme val="minor"/>
      </rPr>
      <t>, ANCSI, MEN</t>
    </r>
  </si>
  <si>
    <r>
      <t xml:space="preserve">membru în comisia internă a </t>
    </r>
    <r>
      <rPr>
        <b/>
        <sz val="11"/>
        <color theme="4"/>
        <rFont val="Calibri"/>
        <family val="2"/>
        <charset val="238"/>
        <scheme val="minor"/>
      </rPr>
      <t xml:space="preserve">CCCDI </t>
    </r>
    <r>
      <rPr>
        <sz val="11"/>
        <color theme="4"/>
        <rFont val="Calibri"/>
        <family val="2"/>
        <charset val="238"/>
        <scheme val="minor"/>
      </rPr>
      <t>pentru</t>
    </r>
    <r>
      <rPr>
        <b/>
        <sz val="11"/>
        <color theme="4"/>
        <rFont val="Calibri"/>
        <family val="2"/>
        <charset val="238"/>
        <scheme val="minor"/>
      </rPr>
      <t xml:space="preserve"> </t>
    </r>
    <r>
      <rPr>
        <b/>
        <i/>
        <sz val="11"/>
        <color theme="4"/>
        <rFont val="Calibri"/>
        <family val="2"/>
        <charset val="238"/>
        <scheme val="minor"/>
      </rPr>
      <t>Organizarea și Participarea la Manifestări Științifice</t>
    </r>
    <r>
      <rPr>
        <sz val="11"/>
        <color theme="4"/>
        <rFont val="Calibri"/>
        <family val="2"/>
        <charset val="238"/>
        <scheme val="minor"/>
      </rPr>
      <t xml:space="preserve">; comisie permanentă de experți a CCCDI stabilită prin </t>
    </r>
    <r>
      <rPr>
        <i/>
        <sz val="11"/>
        <color theme="4"/>
        <rFont val="Calibri"/>
        <family val="2"/>
        <charset val="238"/>
        <scheme val="minor"/>
      </rPr>
      <t>Strategia Națională de Cercetare-Dezvoltare și Inovare 2014-2020</t>
    </r>
    <r>
      <rPr>
        <sz val="11"/>
        <color theme="4"/>
        <rFont val="Calibri"/>
        <family val="2"/>
        <charset val="238"/>
        <scheme val="minor"/>
      </rPr>
      <t>, ANCSI, MEN</t>
    </r>
  </si>
  <si>
    <r>
      <t xml:space="preserve">membru în comisia internă a </t>
    </r>
    <r>
      <rPr>
        <b/>
        <sz val="11"/>
        <color theme="4"/>
        <rFont val="Calibri"/>
        <family val="2"/>
        <charset val="238"/>
        <scheme val="minor"/>
      </rPr>
      <t xml:space="preserve">CCCDI </t>
    </r>
    <r>
      <rPr>
        <sz val="11"/>
        <color theme="4"/>
        <rFont val="Calibri"/>
        <family val="2"/>
        <charset val="238"/>
        <scheme val="minor"/>
      </rPr>
      <t>pentru</t>
    </r>
    <r>
      <rPr>
        <b/>
        <sz val="11"/>
        <color theme="4"/>
        <rFont val="Calibri"/>
        <family val="2"/>
        <charset val="238"/>
        <scheme val="minor"/>
      </rPr>
      <t xml:space="preserve"> </t>
    </r>
    <r>
      <rPr>
        <b/>
        <i/>
        <sz val="11"/>
        <color theme="4"/>
        <rFont val="Calibri"/>
        <family val="2"/>
        <charset val="238"/>
        <scheme val="minor"/>
      </rPr>
      <t>Patrimoniu și Identitate Culturală</t>
    </r>
    <r>
      <rPr>
        <sz val="11"/>
        <color theme="4"/>
        <rFont val="Calibri"/>
        <family val="2"/>
        <charset val="238"/>
        <scheme val="minor"/>
      </rPr>
      <t xml:space="preserve">; comisie permanentă de experți a CCCDI stabilită prin </t>
    </r>
    <r>
      <rPr>
        <i/>
        <sz val="11"/>
        <color theme="4"/>
        <rFont val="Calibri"/>
        <family val="2"/>
        <charset val="238"/>
        <scheme val="minor"/>
      </rPr>
      <t>Strategia Naționala de Cercetare-Dezvoltare și Inovare 2014-2020</t>
    </r>
    <r>
      <rPr>
        <sz val="11"/>
        <color theme="4"/>
        <rFont val="Calibri"/>
        <family val="2"/>
        <charset val="238"/>
        <scheme val="minor"/>
      </rPr>
      <t>, ANCSI, MEN</t>
    </r>
  </si>
  <si>
    <r>
      <t xml:space="preserve">expert evaluator (proiecte cercetare) în comisia internă a </t>
    </r>
    <r>
      <rPr>
        <b/>
        <sz val="11"/>
        <color theme="4"/>
        <rFont val="Calibri"/>
        <family val="2"/>
        <charset val="238"/>
        <scheme val="minor"/>
      </rPr>
      <t xml:space="preserve">CCCDI </t>
    </r>
    <r>
      <rPr>
        <sz val="11"/>
        <color theme="4"/>
        <rFont val="Calibri"/>
        <family val="2"/>
        <charset val="238"/>
        <scheme val="minor"/>
      </rPr>
      <t>pentru</t>
    </r>
    <r>
      <rPr>
        <b/>
        <sz val="11"/>
        <color theme="4"/>
        <rFont val="Calibri"/>
        <family val="2"/>
        <charset val="238"/>
        <scheme val="minor"/>
      </rPr>
      <t xml:space="preserve"> </t>
    </r>
    <r>
      <rPr>
        <b/>
        <i/>
        <sz val="11"/>
        <color theme="4"/>
        <rFont val="Calibri"/>
        <family val="2"/>
        <charset val="238"/>
        <scheme val="minor"/>
      </rPr>
      <t>Organizarea și Participarea la Manifestări Științifice</t>
    </r>
    <r>
      <rPr>
        <sz val="11"/>
        <color theme="4"/>
        <rFont val="Calibri"/>
        <family val="2"/>
        <charset val="238"/>
        <scheme val="minor"/>
      </rPr>
      <t xml:space="preserve">; comisie permanentă de experți a CCCDI stabilită prin </t>
    </r>
    <r>
      <rPr>
        <i/>
        <sz val="11"/>
        <color theme="4"/>
        <rFont val="Calibri"/>
        <family val="2"/>
        <charset val="238"/>
        <scheme val="minor"/>
      </rPr>
      <t>Strategia Națională de Cercetare-Dezvoltare și Inovare 2014-2020</t>
    </r>
    <r>
      <rPr>
        <sz val="11"/>
        <color theme="4"/>
        <rFont val="Calibri"/>
        <family val="2"/>
        <charset val="238"/>
        <scheme val="minor"/>
      </rPr>
      <t>, ANCSI, MEN</t>
    </r>
  </si>
  <si>
    <r>
      <t xml:space="preserve">expert evaluator (proiecte cercetare) în comisia internă a </t>
    </r>
    <r>
      <rPr>
        <b/>
        <sz val="11"/>
        <color theme="4"/>
        <rFont val="Calibri"/>
        <family val="2"/>
        <charset val="238"/>
        <scheme val="minor"/>
      </rPr>
      <t xml:space="preserve">CCCDI pentru </t>
    </r>
    <r>
      <rPr>
        <b/>
        <i/>
        <sz val="11"/>
        <color theme="4"/>
        <rFont val="Calibri"/>
        <family val="2"/>
        <charset val="238"/>
        <scheme val="minor"/>
      </rPr>
      <t>Patrimoniu și Identitate Culturală</t>
    </r>
    <r>
      <rPr>
        <sz val="11"/>
        <color theme="4"/>
        <rFont val="Calibri"/>
        <family val="2"/>
        <charset val="238"/>
        <scheme val="minor"/>
      </rPr>
      <t xml:space="preserve">; comisie permanentă de experți a CCCDI stabilită prin </t>
    </r>
    <r>
      <rPr>
        <i/>
        <sz val="11"/>
        <color theme="4"/>
        <rFont val="Calibri"/>
        <family val="2"/>
        <charset val="238"/>
        <scheme val="minor"/>
      </rPr>
      <t>Strategia Naționala de Cercetare-Dezvoltare și Inovare 2014-2020</t>
    </r>
    <r>
      <rPr>
        <sz val="11"/>
        <color theme="4"/>
        <rFont val="Calibri"/>
        <family val="2"/>
        <charset val="238"/>
        <scheme val="minor"/>
      </rPr>
      <t>, ANCSI, MEN</t>
    </r>
  </si>
  <si>
    <r>
      <t xml:space="preserve">vice-președinte al comisiei interne a </t>
    </r>
    <r>
      <rPr>
        <b/>
        <sz val="11"/>
        <color theme="4"/>
        <rFont val="Calibri"/>
        <family val="2"/>
        <charset val="238"/>
        <scheme val="minor"/>
      </rPr>
      <t xml:space="preserve">CCCDI </t>
    </r>
    <r>
      <rPr>
        <sz val="11"/>
        <color theme="4"/>
        <rFont val="Calibri"/>
        <family val="2"/>
        <charset val="238"/>
        <scheme val="minor"/>
      </rPr>
      <t>pentru</t>
    </r>
    <r>
      <rPr>
        <b/>
        <sz val="11"/>
        <color theme="4"/>
        <rFont val="Calibri"/>
        <family val="2"/>
        <charset val="238"/>
        <scheme val="minor"/>
      </rPr>
      <t xml:space="preserve"> </t>
    </r>
    <r>
      <rPr>
        <b/>
        <i/>
        <sz val="11"/>
        <color theme="4"/>
        <rFont val="Calibri"/>
        <family val="2"/>
        <charset val="238"/>
        <scheme val="minor"/>
      </rPr>
      <t>Patrimoniu și Identitate Culturală</t>
    </r>
    <r>
      <rPr>
        <sz val="11"/>
        <color theme="4"/>
        <rFont val="Calibri"/>
        <family val="2"/>
        <charset val="238"/>
        <scheme val="minor"/>
      </rPr>
      <t xml:space="preserve">; comisie permanentă de experți a CCCDI stabilită prin </t>
    </r>
    <r>
      <rPr>
        <i/>
        <sz val="11"/>
        <color theme="4"/>
        <rFont val="Calibri"/>
        <family val="2"/>
        <charset val="238"/>
        <scheme val="minor"/>
      </rPr>
      <t>Strategia Naționala de Cercetare-Dezvoltare și Inovare 2014-2020</t>
    </r>
    <r>
      <rPr>
        <sz val="11"/>
        <color theme="4"/>
        <rFont val="Calibri"/>
        <family val="2"/>
        <charset val="238"/>
        <scheme val="minor"/>
      </rPr>
      <t>, ANCSI, MEN</t>
    </r>
  </si>
  <si>
    <r>
      <t xml:space="preserve">membru consultativ în consorțiul pentru elaborarea </t>
    </r>
    <r>
      <rPr>
        <b/>
        <i/>
        <sz val="11"/>
        <color theme="4"/>
        <rFont val="Calibri"/>
        <family val="2"/>
        <charset val="238"/>
        <scheme val="minor"/>
      </rPr>
      <t>Strategiei Naționale de Cercetare-Dezvoltare și Inovare pentru perioada 2014-2020</t>
    </r>
    <r>
      <rPr>
        <i/>
        <sz val="11"/>
        <color theme="4"/>
        <rFont val="Calibri"/>
        <family val="2"/>
        <charset val="238"/>
        <scheme val="minor"/>
      </rPr>
      <t xml:space="preserve">, </t>
    </r>
    <r>
      <rPr>
        <sz val="11"/>
        <color theme="4"/>
        <rFont val="Calibri"/>
        <family val="2"/>
        <charset val="238"/>
        <scheme val="minor"/>
      </rPr>
      <t>ANCS, MEN</t>
    </r>
  </si>
  <si>
    <t>CCM-Centrul de cercetare Murighiol, faza 1 (modul 1), laboratoare cercetare științe biologice, Murighiol, Tulcea, faze SF, DTAC, PTh.-CS, DE/proiect de importanta nationala</t>
  </si>
  <si>
    <t>Workshop in deplasare - pe urmele lui Carlo Scarpa, [coordonator][co-organizator]
workshop-uri si masterclass</t>
  </si>
  <si>
    <t>Workshop în deplasare Germania/Berlin, Differention and Repetition 2/ Architecture &amp; Memory in Berlin - 1 saptămâna, international, Germania [organizator, lecturer]</t>
  </si>
  <si>
    <t>Workshop în deplasare Danemarka, Repetition and Difference in Copenhagen - 1 saptămâna, international, Danemarca [organizator, lecturer]</t>
  </si>
  <si>
    <t>Workshop în deplasare Italia, Italo Calvino [co-organizator]</t>
  </si>
  <si>
    <t>Workshop în deplasare Italia, Landscape Architecture in Italy [co-organizator]</t>
  </si>
  <si>
    <t>Workshop în deplasare Spania/Madrid-Valencia, iMPRINT Architecture in Spain</t>
  </si>
  <si>
    <r>
      <t xml:space="preserve">Workshop în deplasare, </t>
    </r>
    <r>
      <rPr>
        <i/>
        <sz val="11"/>
        <color theme="4"/>
        <rFont val="Calibri"/>
        <family val="2"/>
        <charset val="238"/>
      </rPr>
      <t>ELEMENTS: EVOLUTION?</t>
    </r>
    <r>
      <rPr>
        <sz val="11"/>
        <color theme="4"/>
        <rFont val="Calibri"/>
        <family val="2"/>
        <charset val="238"/>
      </rPr>
      <t>, ed: 24.09-10.10.2015 - 2 saptămâni, international, Venezia [co-organizator]</t>
    </r>
  </si>
  <si>
    <r>
      <t>Workshop în deplasare, VOR-</t>
    </r>
    <r>
      <rPr>
        <i/>
        <sz val="11"/>
        <color theme="4"/>
        <rFont val="Calibri"/>
        <family val="2"/>
        <charset val="238"/>
      </rPr>
      <t>ITALIAN PENINSULA</t>
    </r>
    <r>
      <rPr>
        <sz val="11"/>
        <color theme="4"/>
        <rFont val="Calibri"/>
        <family val="2"/>
        <charset val="238"/>
      </rPr>
      <t>, ed: 06.04-20.04.2015 - 2 saptămâni, international, Italia [co-organizator]</t>
    </r>
  </si>
  <si>
    <t>Workshop in deplasare -[WK]1628042016.Viaggio in Italia.Explorand orasele invizibile-Italo Calvino, [coordonator][co-organizator] workshop-uri si masterclass</t>
  </si>
  <si>
    <t>Workshop in deplasare - Explorand orasele invizibile-Italo Calvino, [coordonator][co-organizator] workshop-uri si masterclass</t>
  </si>
  <si>
    <t>Workshop in deplasare - Architecture &amp; memory in BERLIN, [co-organizator] workshop-uri si masterclass</t>
  </si>
  <si>
    <t>Expozitie nationala – 12 Fotografi de arhitectura din Romania, galeria Arcub Hanul Gabroveni, Ed.Igloo Media, [autor, expozitie colectiva]</t>
  </si>
  <si>
    <t>Expozitie internationala – Instantes, Festival Internacional de Fotografia Portugal, Muzeul de arta contemporana Constanta, sectiune arhitectura [autor, expozitie colectiva]</t>
  </si>
  <si>
    <t>20 iunie 2019</t>
  </si>
  <si>
    <t>Anuala de arhitectura Bucuresti 2016-2017</t>
  </si>
  <si>
    <t>ISBN-978-606-638-173-4</t>
  </si>
  <si>
    <t>12 Fotografi de arhitectura din Romania</t>
  </si>
  <si>
    <t>ISBN 978-606-8026-60-2</t>
  </si>
  <si>
    <t>Igloo Media</t>
  </si>
  <si>
    <t>Alexandru Crisan</t>
  </si>
  <si>
    <t>“11 fotografi de arhitectura din Romania”</t>
  </si>
  <si>
    <t xml:space="preserve">Igloo </t>
  </si>
  <si>
    <t>ISSN 1583-7688</t>
  </si>
  <si>
    <t>nr 182/2017-2018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</si>
</sst>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l_e_i"/>
    <numFmt numFmtId="165" formatCode="0.0"/>
    <numFmt numFmtId="166" formatCode="#,##0.0"/>
  </numFmts>
  <fonts count="5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1"/>
      <color indexed="8"/>
      <name val="Calibri"/>
      <family val="2"/>
      <scheme val="minor"/>
    </font>
    <font>
      <sz val="11"/>
      <color theme="3" tint="0.39997558519241921"/>
      <name val="Calibri"/>
      <family val="2"/>
      <scheme val="minor"/>
    </font>
    <font>
      <sz val="11"/>
      <color theme="4"/>
      <name val="Calibri"/>
      <family val="2"/>
      <scheme val="minor"/>
    </font>
    <font>
      <sz val="11"/>
      <color indexed="8"/>
      <name val="Calibri"/>
      <family val="2"/>
      <charset val="238"/>
      <scheme val="minor"/>
    </font>
    <font>
      <sz val="11"/>
      <color theme="4"/>
      <name val="Calibri"/>
      <family val="2"/>
      <charset val="238"/>
      <scheme val="minor"/>
    </font>
    <font>
      <sz val="11"/>
      <color rgb="FFFF0000"/>
      <name val="Calibri"/>
      <family val="2"/>
    </font>
    <font>
      <sz val="11"/>
      <color theme="4"/>
      <name val="Calibri"/>
      <family val="2"/>
    </font>
    <font>
      <sz val="11"/>
      <color theme="4"/>
      <name val="Calibri"/>
      <family val="2"/>
      <charset val="238"/>
    </font>
    <font>
      <i/>
      <sz val="11"/>
      <color theme="4"/>
      <name val="Calibri"/>
      <family val="2"/>
      <charset val="238"/>
      <scheme val="minor"/>
    </font>
    <font>
      <b/>
      <sz val="11"/>
      <color theme="4"/>
      <name val="Calibri"/>
      <family val="2"/>
      <charset val="238"/>
      <scheme val="minor"/>
    </font>
    <font>
      <b/>
      <i/>
      <sz val="11"/>
      <color theme="4"/>
      <name val="Calibri"/>
      <family val="2"/>
      <scheme val="minor"/>
    </font>
    <font>
      <b/>
      <i/>
      <sz val="11"/>
      <color theme="4"/>
      <name val="Calibri"/>
      <family val="2"/>
      <charset val="238"/>
      <scheme val="minor"/>
    </font>
    <font>
      <b/>
      <sz val="11"/>
      <color theme="4"/>
      <name val="Calibri"/>
      <family val="2"/>
      <charset val="238"/>
    </font>
    <font>
      <i/>
      <sz val="11"/>
      <color theme="4"/>
      <name val="Calibri"/>
      <family val="2"/>
      <charset val="238"/>
    </font>
    <font>
      <b/>
      <sz val="12"/>
      <name val="Calibri"/>
      <family val="2"/>
    </font>
    <font>
      <sz val="11"/>
      <name val="Calibri"/>
      <family val="2"/>
      <scheme val="minor"/>
    </font>
    <font>
      <sz val="10"/>
      <name val="Calibri"/>
      <family val="2"/>
      <scheme val="minor"/>
    </font>
    <font>
      <b/>
      <sz val="11"/>
      <name val="Calibri"/>
      <family val="2"/>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52">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s>
  <cellStyleXfs count="1">
    <xf numFmtId="0" fontId="0" fillId="0" borderId="0"/>
  </cellStyleXfs>
  <cellXfs count="560">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0" fillId="0" borderId="0" xfId="0" applyBorder="1"/>
    <xf numFmtId="0" fontId="10" fillId="0" borderId="0" xfId="0" applyFont="1" applyBorder="1" applyAlignment="1">
      <alignment horizontal="center" vertical="center" wrapText="1"/>
    </xf>
    <xf numFmtId="0" fontId="7" fillId="0" borderId="0" xfId="0" applyFont="1" applyBorder="1" applyAlignment="1">
      <alignment wrapText="1"/>
    </xf>
    <xf numFmtId="0" fontId="8" fillId="0" borderId="0" xfId="0" applyFont="1" applyBorder="1" applyAlignment="1">
      <alignment wrapText="1"/>
    </xf>
    <xf numFmtId="0" fontId="10" fillId="0" borderId="0" xfId="0" applyFont="1" applyAlignment="1">
      <alignment horizontal="center" vertical="center" wrapText="1"/>
    </xf>
    <xf numFmtId="0" fontId="7" fillId="0" borderId="1" xfId="0" applyFont="1" applyBorder="1" applyAlignment="1">
      <alignment wrapText="1"/>
    </xf>
    <xf numFmtId="0" fontId="10"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0" fillId="0" borderId="0" xfId="0" applyFont="1" applyBorder="1"/>
    <xf numFmtId="0" fontId="9" fillId="0" borderId="0" xfId="0" applyFont="1" applyAlignment="1" applyProtection="1">
      <alignment horizontal="center" vertical="center"/>
      <protection hidden="1"/>
    </xf>
    <xf numFmtId="0" fontId="9" fillId="0" borderId="0" xfId="0" applyFont="1" applyAlignment="1" applyProtection="1">
      <alignment vertical="center"/>
      <protection hidden="1"/>
    </xf>
    <xf numFmtId="0" fontId="9" fillId="0" borderId="0" xfId="0" applyFont="1" applyAlignment="1">
      <alignment wrapText="1"/>
    </xf>
    <xf numFmtId="0" fontId="13"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0" fillId="0" borderId="0" xfId="0" applyFont="1"/>
    <xf numFmtId="0" fontId="10" fillId="0" borderId="0" xfId="0" applyFont="1" applyBorder="1" applyAlignment="1">
      <alignment wrapText="1"/>
    </xf>
    <xf numFmtId="0" fontId="11" fillId="0" borderId="0" xfId="0" applyFont="1" applyBorder="1" applyAlignment="1">
      <alignment wrapText="1"/>
    </xf>
    <xf numFmtId="0" fontId="10" fillId="0" borderId="0" xfId="0" applyFont="1" applyFill="1" applyBorder="1" applyAlignment="1">
      <alignment wrapText="1"/>
    </xf>
    <xf numFmtId="0" fontId="4" fillId="0" borderId="0" xfId="0" applyFont="1" applyAlignment="1">
      <alignment horizontal="center"/>
    </xf>
    <xf numFmtId="0" fontId="4" fillId="0" borderId="0" xfId="0" applyNumberFormat="1" applyFont="1" applyFill="1" applyBorder="1" applyAlignment="1" applyProtection="1">
      <alignment horizontal="center" vertical="center" wrapText="1"/>
      <protection locked="0"/>
    </xf>
    <xf numFmtId="0" fontId="9" fillId="0" borderId="0" xfId="0" applyFont="1" applyAlignment="1">
      <alignment horizontal="center" vertical="center" wrapText="1"/>
    </xf>
    <xf numFmtId="0" fontId="10"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9" fillId="0" borderId="0" xfId="0" applyFont="1" applyBorder="1" applyAlignment="1">
      <alignment horizontal="center" vertical="center" wrapText="1"/>
    </xf>
    <xf numFmtId="0" fontId="9" fillId="0" borderId="0" xfId="0" applyFont="1" applyBorder="1" applyAlignment="1">
      <alignment horizontal="center" wrapText="1"/>
    </xf>
    <xf numFmtId="0" fontId="6" fillId="0" borderId="0" xfId="0" applyFont="1" applyAlignment="1">
      <alignment horizontal="center" vertical="center" wrapText="1"/>
    </xf>
    <xf numFmtId="0" fontId="9" fillId="0" borderId="0" xfId="0" applyFont="1" applyBorder="1" applyAlignment="1" applyProtection="1">
      <alignment horizontal="center" vertical="center" wrapText="1"/>
      <protection hidden="1"/>
    </xf>
    <xf numFmtId="0" fontId="9" fillId="0" borderId="0" xfId="0" applyFont="1" applyBorder="1" applyAlignment="1">
      <alignment wrapText="1"/>
    </xf>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9"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6"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6" fillId="0" borderId="16" xfId="0" applyNumberFormat="1" applyFont="1" applyBorder="1" applyAlignment="1">
      <alignment horizontal="center"/>
    </xf>
    <xf numFmtId="0" fontId="13" fillId="0" borderId="17" xfId="0" applyNumberFormat="1" applyFont="1" applyBorder="1" applyAlignment="1" applyProtection="1">
      <alignment horizontal="center" vertical="center" wrapText="1"/>
      <protection locked="0"/>
    </xf>
    <xf numFmtId="49" fontId="13" fillId="0" borderId="18" xfId="0" applyNumberFormat="1" applyFont="1" applyBorder="1" applyAlignment="1" applyProtection="1">
      <alignment horizontal="left" vertical="center" wrapText="1"/>
      <protection locked="0"/>
    </xf>
    <xf numFmtId="49" fontId="13" fillId="0" borderId="18" xfId="0" applyNumberFormat="1" applyFont="1" applyBorder="1" applyAlignment="1" applyProtection="1">
      <alignment horizontal="center" vertical="center" wrapText="1"/>
      <protection locked="0"/>
    </xf>
    <xf numFmtId="1" fontId="13" fillId="0" borderId="18" xfId="0" applyNumberFormat="1" applyFont="1" applyBorder="1" applyAlignment="1" applyProtection="1">
      <alignment horizontal="center" vertical="center" wrapText="1"/>
      <protection locked="0"/>
    </xf>
    <xf numFmtId="0" fontId="13" fillId="0" borderId="7" xfId="0" applyNumberFormat="1" applyFont="1" applyBorder="1" applyAlignment="1" applyProtection="1">
      <alignment horizontal="center" vertical="center" wrapText="1"/>
      <protection locked="0"/>
    </xf>
    <xf numFmtId="49" fontId="13" fillId="0" borderId="4" xfId="0" applyNumberFormat="1" applyFont="1" applyBorder="1" applyAlignment="1" applyProtection="1">
      <alignment horizontal="left" vertical="center" wrapText="1"/>
      <protection locked="0"/>
    </xf>
    <xf numFmtId="0" fontId="13" fillId="0" borderId="2" xfId="0" applyFont="1" applyBorder="1" applyAlignment="1" applyProtection="1">
      <alignment horizontal="left" vertical="center" wrapText="1"/>
      <protection locked="0"/>
    </xf>
    <xf numFmtId="0" fontId="13" fillId="0" borderId="2" xfId="0" applyFont="1" applyBorder="1" applyAlignment="1" applyProtection="1">
      <alignment horizontal="center" vertical="center" wrapText="1"/>
      <protection locked="0"/>
    </xf>
    <xf numFmtId="1" fontId="13" fillId="0" borderId="2" xfId="0" applyNumberFormat="1" applyFont="1" applyBorder="1" applyAlignment="1" applyProtection="1">
      <alignment horizontal="center" vertical="center" wrapText="1"/>
      <protection locked="0"/>
    </xf>
    <xf numFmtId="1" fontId="13" fillId="0" borderId="4" xfId="0" applyNumberFormat="1" applyFont="1" applyBorder="1" applyAlignment="1" applyProtection="1">
      <alignment horizontal="center" vertical="center" wrapText="1"/>
      <protection locked="0"/>
    </xf>
    <xf numFmtId="0" fontId="13" fillId="0" borderId="19" xfId="0" applyNumberFormat="1" applyFont="1" applyBorder="1" applyAlignment="1" applyProtection="1">
      <alignment horizontal="center" vertical="center" wrapText="1"/>
      <protection locked="0"/>
    </xf>
    <xf numFmtId="0" fontId="13" fillId="0" borderId="6" xfId="0" applyFont="1" applyBorder="1" applyAlignment="1" applyProtection="1">
      <alignment horizontal="left" vertical="center" wrapText="1"/>
      <protection locked="0"/>
    </xf>
    <xf numFmtId="0" fontId="13" fillId="0" borderId="6" xfId="0" applyFont="1" applyBorder="1" applyAlignment="1" applyProtection="1">
      <alignment horizontal="center" vertical="center" wrapText="1"/>
      <protection locked="0"/>
    </xf>
    <xf numFmtId="1" fontId="13" fillId="0" borderId="6" xfId="0" applyNumberFormat="1" applyFont="1" applyBorder="1" applyAlignment="1" applyProtection="1">
      <alignment horizontal="center" vertical="center" wrapText="1"/>
      <protection locked="0"/>
    </xf>
    <xf numFmtId="1" fontId="13" fillId="0" borderId="20" xfId="0" applyNumberFormat="1" applyFont="1" applyBorder="1" applyAlignment="1" applyProtection="1">
      <alignment horizontal="center" vertical="center" wrapText="1"/>
      <protection locked="0"/>
    </xf>
    <xf numFmtId="0" fontId="18" fillId="0" borderId="0" xfId="0" applyFont="1"/>
    <xf numFmtId="0" fontId="13" fillId="0" borderId="9" xfId="0" applyNumberFormat="1" applyFont="1" applyBorder="1" applyAlignment="1" applyProtection="1">
      <alignment horizontal="center" vertical="center" wrapText="1"/>
      <protection locked="0"/>
    </xf>
    <xf numFmtId="0" fontId="15" fillId="0" borderId="21" xfId="0" applyFont="1" applyBorder="1"/>
    <xf numFmtId="165" fontId="15" fillId="0" borderId="22" xfId="0" applyNumberFormat="1" applyFont="1" applyBorder="1" applyAlignment="1">
      <alignment horizontal="center"/>
    </xf>
    <xf numFmtId="0" fontId="3" fillId="0" borderId="8"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wrapText="1"/>
    </xf>
    <xf numFmtId="0" fontId="3" fillId="0" borderId="9"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0" fontId="3" fillId="0" borderId="0" xfId="0" quotePrefix="1" applyFont="1" applyBorder="1" applyProtection="1">
      <protection hidden="1"/>
    </xf>
    <xf numFmtId="49" fontId="13" fillId="0" borderId="18" xfId="0" applyNumberFormat="1" applyFont="1" applyBorder="1" applyAlignment="1">
      <alignment horizontal="center" vertical="center" wrapText="1"/>
    </xf>
    <xf numFmtId="1" fontId="13" fillId="0" borderId="18" xfId="0" applyNumberFormat="1" applyFont="1" applyBorder="1" applyAlignment="1">
      <alignment horizontal="center" vertical="center" wrapText="1"/>
    </xf>
    <xf numFmtId="0" fontId="13" fillId="0" borderId="18" xfId="0" applyNumberFormat="1" applyFont="1" applyBorder="1" applyAlignment="1">
      <alignment horizontal="center" vertical="center" wrapText="1"/>
    </xf>
    <xf numFmtId="2" fontId="15" fillId="0" borderId="23" xfId="0" applyNumberFormat="1" applyFont="1" applyBorder="1" applyAlignment="1">
      <alignment horizontal="center" vertical="center" wrapText="1"/>
    </xf>
    <xf numFmtId="0" fontId="13" fillId="0" borderId="6" xfId="0" applyFont="1" applyBorder="1" applyAlignment="1">
      <alignment horizontal="center" vertical="center" wrapText="1"/>
    </xf>
    <xf numFmtId="0" fontId="6" fillId="0" borderId="0" xfId="0" applyFont="1" applyBorder="1" applyAlignment="1">
      <alignment horizontal="center"/>
    </xf>
    <xf numFmtId="1" fontId="13" fillId="0" borderId="2" xfId="0" applyNumberFormat="1" applyFont="1" applyBorder="1" applyAlignment="1">
      <alignment horizontal="center" vertical="center" wrapText="1"/>
    </xf>
    <xf numFmtId="0" fontId="13" fillId="0" borderId="24" xfId="0" applyFont="1" applyBorder="1" applyAlignment="1">
      <alignment horizontal="center" vertical="center" wrapText="1"/>
    </xf>
    <xf numFmtId="0" fontId="13" fillId="0" borderId="25" xfId="0" applyFont="1" applyBorder="1" applyAlignment="1">
      <alignment horizontal="center" vertical="center" wrapText="1"/>
    </xf>
    <xf numFmtId="1" fontId="13" fillId="0" borderId="25" xfId="0" applyNumberFormat="1" applyFont="1" applyBorder="1" applyAlignment="1">
      <alignment horizontal="center" vertical="center" wrapText="1"/>
    </xf>
    <xf numFmtId="0" fontId="13"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8" xfId="0" applyFont="1" applyBorder="1" applyAlignment="1">
      <alignment horizontal="center" vertical="center" wrapText="1"/>
    </xf>
    <xf numFmtId="49" fontId="13" fillId="0" borderId="2" xfId="0" applyNumberFormat="1" applyFont="1" applyBorder="1" applyAlignment="1" applyProtection="1">
      <alignment horizontal="left" vertical="center" wrapText="1"/>
      <protection locked="0"/>
    </xf>
    <xf numFmtId="0" fontId="13" fillId="0" borderId="8" xfId="0" applyNumberFormat="1" applyFont="1" applyBorder="1" applyAlignment="1" applyProtection="1">
      <alignment horizontal="center" vertical="center" wrapText="1"/>
      <protection locked="0"/>
    </xf>
    <xf numFmtId="0" fontId="0" fillId="0" borderId="0" xfId="0" applyBorder="1" applyAlignment="1">
      <alignment horizontal="center"/>
    </xf>
    <xf numFmtId="0" fontId="5" fillId="0" borderId="0" xfId="0" applyFont="1" applyBorder="1" applyAlignment="1">
      <alignment horizontal="center"/>
    </xf>
    <xf numFmtId="1" fontId="13" fillId="0" borderId="17" xfId="0" applyNumberFormat="1" applyFont="1" applyBorder="1" applyAlignment="1" applyProtection="1">
      <alignment horizontal="center" vertical="center" wrapText="1"/>
      <protection locked="0"/>
    </xf>
    <xf numFmtId="1" fontId="13" fillId="0" borderId="7" xfId="0" applyNumberFormat="1" applyFont="1" applyBorder="1" applyAlignment="1" applyProtection="1">
      <alignment horizontal="center" vertical="center" wrapText="1"/>
      <protection locked="0"/>
    </xf>
    <xf numFmtId="1" fontId="13" fillId="0" borderId="19" xfId="0" applyNumberFormat="1" applyFont="1" applyBorder="1" applyAlignment="1" applyProtection="1">
      <alignment horizontal="center" vertical="center" wrapText="1"/>
      <protection locked="0"/>
    </xf>
    <xf numFmtId="49" fontId="13" fillId="0" borderId="18" xfId="0" applyNumberFormat="1" applyFont="1" applyBorder="1" applyAlignment="1">
      <alignment horizontal="left" vertical="center" wrapText="1"/>
    </xf>
    <xf numFmtId="0" fontId="13" fillId="0" borderId="2" xfId="0" applyFont="1" applyFill="1" applyBorder="1" applyAlignment="1">
      <alignment horizontal="center" vertical="center" wrapText="1"/>
    </xf>
    <xf numFmtId="0" fontId="13" fillId="0" borderId="0" xfId="0" applyFont="1" applyBorder="1" applyAlignment="1">
      <alignment horizontal="center" vertical="center"/>
    </xf>
    <xf numFmtId="0" fontId="9" fillId="0" borderId="0" xfId="0" applyFont="1" applyAlignment="1" applyProtection="1">
      <alignment horizontal="center" vertical="center" wrapText="1"/>
      <protection hidden="1"/>
    </xf>
    <xf numFmtId="0" fontId="0" fillId="0" borderId="0" xfId="0"/>
    <xf numFmtId="0" fontId="9" fillId="0" borderId="0" xfId="0" applyFont="1" applyAlignment="1" applyProtection="1">
      <alignment vertical="center" wrapText="1"/>
      <protection hidden="1"/>
    </xf>
    <xf numFmtId="0" fontId="13" fillId="0" borderId="17" xfId="0" applyNumberFormat="1" applyFont="1" applyBorder="1" applyAlignment="1">
      <alignment horizontal="center" vertical="center" wrapText="1"/>
    </xf>
    <xf numFmtId="0" fontId="13" fillId="0" borderId="28" xfId="0" applyFont="1" applyBorder="1" applyAlignment="1">
      <alignment horizontal="center" vertical="center" wrapText="1"/>
    </xf>
    <xf numFmtId="0" fontId="13" fillId="0" borderId="29" xfId="0" applyFont="1" applyBorder="1" applyAlignment="1">
      <alignment horizontal="center" vertical="center" wrapText="1"/>
    </xf>
    <xf numFmtId="1" fontId="13" fillId="0" borderId="29" xfId="0" applyNumberFormat="1" applyFont="1" applyBorder="1" applyAlignment="1">
      <alignment horizontal="center" vertical="center" wrapText="1"/>
    </xf>
    <xf numFmtId="0" fontId="13" fillId="0" borderId="30" xfId="0" applyFont="1" applyBorder="1" applyAlignment="1" applyProtection="1">
      <alignment horizontal="center" vertical="center" wrapText="1"/>
      <protection hidden="1"/>
    </xf>
    <xf numFmtId="0" fontId="7" fillId="0" borderId="24" xfId="0" applyFont="1" applyBorder="1" applyAlignment="1">
      <alignment horizontal="center" vertical="center" wrapText="1"/>
    </xf>
    <xf numFmtId="0" fontId="7" fillId="0" borderId="25" xfId="0" applyFont="1" applyBorder="1" applyAlignment="1">
      <alignment horizontal="center" vertical="center" wrapText="1"/>
    </xf>
    <xf numFmtId="1" fontId="7" fillId="0" borderId="25" xfId="0" applyNumberFormat="1" applyFont="1" applyBorder="1" applyAlignment="1">
      <alignment horizontal="center" vertical="center" wrapText="1"/>
    </xf>
    <xf numFmtId="0" fontId="7" fillId="0" borderId="26" xfId="0" applyFont="1" applyBorder="1" applyAlignment="1" applyProtection="1">
      <alignment horizontal="center" vertical="center" wrapText="1"/>
      <protection hidden="1"/>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3" fillId="0" borderId="9" xfId="0" applyFont="1" applyBorder="1" applyAlignment="1">
      <alignment horizontal="center" vertical="center" wrapText="1"/>
    </xf>
    <xf numFmtId="2" fontId="6" fillId="0" borderId="31"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0" xfId="0" applyFont="1" applyBorder="1" applyAlignment="1">
      <alignment horizontal="center" vertical="center"/>
    </xf>
    <xf numFmtId="0" fontId="3" fillId="0" borderId="2" xfId="0" applyFont="1" applyBorder="1" applyAlignment="1">
      <alignment horizontal="center"/>
    </xf>
    <xf numFmtId="0" fontId="0" fillId="0" borderId="0" xfId="0" applyFont="1" applyFill="1" applyBorder="1" applyAlignment="1">
      <alignment wrapText="1"/>
    </xf>
    <xf numFmtId="0" fontId="10" fillId="0" borderId="24" xfId="0" applyFont="1" applyBorder="1" applyAlignment="1" applyProtection="1">
      <alignment horizontal="center" vertical="center" wrapText="1"/>
      <protection hidden="1"/>
    </xf>
    <xf numFmtId="0" fontId="10" fillId="0" borderId="25" xfId="0" applyFont="1" applyBorder="1" applyAlignment="1" applyProtection="1">
      <alignment horizontal="center" vertical="center"/>
      <protection hidden="1"/>
    </xf>
    <xf numFmtId="0" fontId="10"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3" fillId="0" borderId="18" xfId="0" applyFont="1" applyBorder="1" applyAlignment="1">
      <alignment horizontal="center" vertical="center"/>
    </xf>
    <xf numFmtId="0" fontId="3" fillId="0" borderId="2" xfId="0" applyFont="1" applyBorder="1" applyAlignment="1">
      <alignment horizontal="left" vertical="center" wrapText="1"/>
    </xf>
    <xf numFmtId="0" fontId="0" fillId="0" borderId="0" xfId="0" applyFont="1" applyBorder="1"/>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13" fillId="0" borderId="0" xfId="0" applyFont="1" applyAlignment="1" applyProtection="1">
      <alignment vertical="center"/>
      <protection hidden="1"/>
    </xf>
    <xf numFmtId="0" fontId="13" fillId="0" borderId="0" xfId="0" applyFont="1" applyAlignment="1" applyProtection="1">
      <alignment horizontal="left" vertical="center"/>
      <protection hidden="1"/>
    </xf>
    <xf numFmtId="0" fontId="18" fillId="0" borderId="0" xfId="0" applyFont="1" applyAlignment="1"/>
    <xf numFmtId="0" fontId="13" fillId="0" borderId="0" xfId="0" applyFont="1" applyAlignment="1"/>
    <xf numFmtId="0" fontId="13"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165" fontId="6" fillId="0" borderId="22" xfId="0" applyNumberFormat="1" applyFont="1" applyBorder="1" applyAlignment="1">
      <alignment horizontal="center" vertical="center" wrapText="1"/>
    </xf>
    <xf numFmtId="0" fontId="6" fillId="0" borderId="32" xfId="0" applyFont="1" applyBorder="1" applyAlignment="1">
      <alignment horizontal="center"/>
    </xf>
    <xf numFmtId="0" fontId="0" fillId="0" borderId="0" xfId="0" applyFill="1" applyBorder="1" applyAlignment="1">
      <alignment horizontal="center"/>
    </xf>
    <xf numFmtId="0" fontId="19" fillId="0" borderId="0" xfId="0" applyFont="1"/>
    <xf numFmtId="0" fontId="9"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3" fillId="0" borderId="33" xfId="0" applyFont="1" applyBorder="1" applyAlignment="1">
      <alignment horizontal="center" vertical="center" wrapText="1"/>
    </xf>
    <xf numFmtId="0" fontId="13" fillId="0" borderId="26" xfId="0" applyFont="1" applyBorder="1" applyAlignment="1">
      <alignment horizontal="center" vertical="center" wrapText="1"/>
    </xf>
    <xf numFmtId="0" fontId="13" fillId="0" borderId="2" xfId="0" applyFont="1" applyBorder="1" applyAlignment="1"/>
    <xf numFmtId="0" fontId="13" fillId="0" borderId="0" xfId="0" applyFont="1" applyBorder="1" applyAlignment="1">
      <alignment wrapText="1"/>
    </xf>
    <xf numFmtId="0" fontId="15" fillId="0" borderId="0" xfId="0" applyFont="1"/>
    <xf numFmtId="0" fontId="18" fillId="0" borderId="17" xfId="0" applyFont="1" applyBorder="1" applyAlignment="1">
      <alignment horizontal="center"/>
    </xf>
    <xf numFmtId="0" fontId="18" fillId="0" borderId="18" xfId="0" applyFont="1" applyBorder="1" applyAlignment="1"/>
    <xf numFmtId="0" fontId="18" fillId="0" borderId="27" xfId="0" applyFont="1" applyBorder="1" applyAlignment="1"/>
    <xf numFmtId="0" fontId="18" fillId="0" borderId="8" xfId="0" applyFont="1" applyBorder="1" applyAlignment="1">
      <alignment horizontal="center"/>
    </xf>
    <xf numFmtId="0" fontId="15" fillId="0" borderId="23" xfId="0" applyFont="1" applyBorder="1" applyAlignment="1">
      <alignment horizontal="center"/>
    </xf>
    <xf numFmtId="0" fontId="13" fillId="0" borderId="2" xfId="0" applyFont="1" applyBorder="1" applyAlignment="1">
      <alignment horizontal="left" vertical="center" wrapText="1"/>
    </xf>
    <xf numFmtId="0" fontId="15" fillId="0" borderId="23" xfId="0" applyFont="1" applyBorder="1" applyAlignment="1">
      <alignment horizontal="center" vertical="center" wrapText="1"/>
    </xf>
    <xf numFmtId="0" fontId="13" fillId="0" borderId="2" xfId="0" applyFont="1" applyFill="1" applyBorder="1" applyAlignment="1">
      <alignment horizontal="left" vertical="center" wrapText="1"/>
    </xf>
    <xf numFmtId="0" fontId="15" fillId="0" borderId="23" xfId="0" applyFont="1" applyFill="1" applyBorder="1" applyAlignment="1">
      <alignment horizontal="center" vertical="center" wrapText="1"/>
    </xf>
    <xf numFmtId="0" fontId="18" fillId="0" borderId="9" xfId="0" applyFont="1" applyBorder="1" applyAlignment="1">
      <alignment horizontal="center"/>
    </xf>
    <xf numFmtId="0" fontId="13" fillId="0" borderId="6" xfId="0" applyFont="1" applyFill="1" applyBorder="1" applyAlignment="1">
      <alignment horizontal="left" vertical="center" wrapText="1"/>
    </xf>
    <xf numFmtId="0" fontId="13" fillId="0" borderId="6" xfId="0" applyFont="1" applyFill="1" applyBorder="1" applyAlignment="1">
      <alignment horizontal="center" vertical="center" wrapText="1"/>
    </xf>
    <xf numFmtId="0" fontId="15" fillId="0" borderId="31" xfId="0" applyFont="1" applyFill="1" applyBorder="1" applyAlignment="1">
      <alignment horizontal="center" vertical="center" wrapText="1"/>
    </xf>
    <xf numFmtId="0" fontId="18" fillId="0" borderId="25" xfId="0" applyFont="1" applyBorder="1" applyAlignment="1">
      <alignment horizontal="center" vertical="center" wrapText="1"/>
    </xf>
    <xf numFmtId="0" fontId="18" fillId="0" borderId="26" xfId="0" applyFont="1" applyBorder="1" applyAlignment="1">
      <alignment horizontal="center" vertical="center" wrapText="1"/>
    </xf>
    <xf numFmtId="0" fontId="13" fillId="0" borderId="18" xfId="0" applyFont="1" applyBorder="1" applyAlignment="1">
      <alignment horizontal="left" vertical="center" wrapText="1"/>
    </xf>
    <xf numFmtId="0" fontId="13" fillId="0" borderId="9" xfId="0" applyFont="1" applyBorder="1" applyAlignment="1">
      <alignment horizontal="center" vertical="center" wrapText="1"/>
    </xf>
    <xf numFmtId="0" fontId="13" fillId="0" borderId="6" xfId="0" applyFont="1" applyBorder="1" applyAlignment="1">
      <alignment horizontal="left" vertical="center" wrapText="1"/>
    </xf>
    <xf numFmtId="166" fontId="15" fillId="0" borderId="22" xfId="0" applyNumberFormat="1" applyFont="1" applyBorder="1" applyAlignment="1">
      <alignment horizontal="center"/>
    </xf>
    <xf numFmtId="49" fontId="0" fillId="0" borderId="0" xfId="0" applyNumberFormat="1"/>
    <xf numFmtId="0" fontId="17" fillId="0" borderId="0" xfId="0" applyFont="1"/>
    <xf numFmtId="0" fontId="18" fillId="0" borderId="0" xfId="0" applyFont="1" applyBorder="1" applyAlignment="1">
      <alignment horizontal="left" vertical="center" wrapText="1"/>
    </xf>
    <xf numFmtId="2" fontId="7"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1" xfId="0" applyNumberFormat="1" applyFont="1" applyBorder="1" applyAlignment="1" applyProtection="1">
      <alignment horizontal="center" vertical="center" wrapText="1"/>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3" fillId="0" borderId="27" xfId="0" applyNumberFormat="1" applyFont="1" applyBorder="1" applyAlignment="1" applyProtection="1">
      <alignment horizontal="center" vertical="center"/>
      <protection hidden="1"/>
    </xf>
    <xf numFmtId="2" fontId="3" fillId="0" borderId="27" xfId="0" applyNumberFormat="1" applyFont="1" applyBorder="1" applyAlignment="1">
      <alignment horizontal="center" vertical="center" wrapText="1"/>
    </xf>
    <xf numFmtId="2" fontId="3" fillId="0" borderId="31"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1" xfId="0" applyNumberFormat="1" applyFont="1" applyBorder="1" applyAlignment="1">
      <alignment horizontal="center" vertical="center" wrapText="1"/>
    </xf>
    <xf numFmtId="0" fontId="18" fillId="0" borderId="35" xfId="0" applyFont="1" applyBorder="1"/>
    <xf numFmtId="0" fontId="13" fillId="0" borderId="35" xfId="0" applyFont="1" applyBorder="1"/>
    <xf numFmtId="0" fontId="0" fillId="0" borderId="35" xfId="0" applyFont="1" applyBorder="1"/>
    <xf numFmtId="0" fontId="3" fillId="0" borderId="35" xfId="0" applyFont="1" applyBorder="1"/>
    <xf numFmtId="0" fontId="0" fillId="0" borderId="35" xfId="0" applyFont="1" applyFill="1" applyBorder="1" applyAlignment="1">
      <alignment horizontal="center" vertical="center" wrapText="1"/>
    </xf>
    <xf numFmtId="0" fontId="13" fillId="0" borderId="35" xfId="0" applyFont="1" applyBorder="1" applyAlignment="1">
      <alignment horizontal="center" vertical="center"/>
    </xf>
    <xf numFmtId="0" fontId="13" fillId="0" borderId="35" xfId="0" applyNumberFormat="1" applyFont="1" applyFill="1" applyBorder="1" applyAlignment="1" applyProtection="1">
      <alignment horizontal="center" vertical="center" wrapText="1"/>
      <protection locked="0"/>
    </xf>
    <xf numFmtId="0" fontId="4" fillId="0" borderId="35" xfId="0" applyNumberFormat="1" applyFont="1" applyFill="1" applyBorder="1" applyAlignment="1" applyProtection="1">
      <alignment horizontal="center" vertical="center" wrapText="1"/>
      <protection locked="0"/>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2"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38" xfId="0" applyFont="1" applyBorder="1" applyAlignment="1">
      <alignment horizontal="center" vertical="top"/>
    </xf>
    <xf numFmtId="0" fontId="13"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3" fillId="0" borderId="0" xfId="0" applyFont="1"/>
    <xf numFmtId="0" fontId="24" fillId="0" borderId="0" xfId="0" applyFont="1"/>
    <xf numFmtId="0" fontId="25" fillId="0" borderId="0" xfId="0" applyFont="1"/>
    <xf numFmtId="0" fontId="20" fillId="0" borderId="0" xfId="0" applyFont="1"/>
    <xf numFmtId="0" fontId="20" fillId="0" borderId="2" xfId="0" applyFont="1" applyBorder="1"/>
    <xf numFmtId="0" fontId="20" fillId="0" borderId="2" xfId="0" applyFont="1" applyBorder="1" applyAlignment="1">
      <alignment horizontal="center"/>
    </xf>
    <xf numFmtId="0" fontId="5" fillId="0" borderId="0" xfId="0" quotePrefix="1" applyFont="1" applyBorder="1" applyProtection="1">
      <protection hidden="1"/>
    </xf>
    <xf numFmtId="0" fontId="4" fillId="0" borderId="2" xfId="0" applyFont="1" applyBorder="1"/>
    <xf numFmtId="0" fontId="13" fillId="0" borderId="20" xfId="0" applyFont="1" applyBorder="1" applyAlignment="1" applyProtection="1">
      <alignment horizontal="left" vertical="center" wrapText="1"/>
      <protection locked="0"/>
    </xf>
    <xf numFmtId="2" fontId="3" fillId="0" borderId="0" xfId="0" applyNumberFormat="1" applyFont="1" applyBorder="1" applyAlignment="1" applyProtection="1">
      <alignment horizontal="center" vertical="center" wrapText="1"/>
      <protection hidden="1"/>
    </xf>
    <xf numFmtId="0" fontId="15" fillId="0" borderId="40" xfId="0" applyFont="1" applyBorder="1"/>
    <xf numFmtId="165" fontId="6" fillId="0" borderId="41" xfId="0" quotePrefix="1" applyNumberFormat="1" applyFont="1" applyBorder="1" applyAlignment="1" applyProtection="1">
      <alignment horizontal="center"/>
      <protection hidden="1"/>
    </xf>
    <xf numFmtId="0" fontId="4" fillId="0" borderId="23" xfId="0" applyFont="1" applyBorder="1"/>
    <xf numFmtId="0" fontId="4" fillId="0" borderId="4" xfId="0" applyFont="1" applyBorder="1"/>
    <xf numFmtId="0" fontId="4" fillId="0" borderId="34" xfId="0" applyFont="1" applyBorder="1"/>
    <xf numFmtId="0" fontId="3" fillId="0" borderId="29" xfId="0" applyFont="1" applyBorder="1" applyAlignment="1">
      <alignment horizontal="center" vertical="center" wrapText="1"/>
    </xf>
    <xf numFmtId="0" fontId="18" fillId="0" borderId="0" xfId="0" applyFont="1" applyBorder="1"/>
    <xf numFmtId="166" fontId="15" fillId="0" borderId="41" xfId="0" applyNumberFormat="1" applyFont="1" applyBorder="1" applyAlignment="1">
      <alignment horizontal="center"/>
    </xf>
    <xf numFmtId="0" fontId="0" fillId="0" borderId="0" xfId="0" applyAlignment="1">
      <alignment vertical="center"/>
    </xf>
    <xf numFmtId="0" fontId="0" fillId="2" borderId="4" xfId="0" applyFill="1" applyBorder="1" applyAlignment="1">
      <alignment horizontal="center" vertical="center"/>
    </xf>
    <xf numFmtId="0" fontId="20" fillId="0" borderId="0" xfId="0" applyFont="1" applyAlignment="1">
      <alignment vertical="center"/>
    </xf>
    <xf numFmtId="0" fontId="0" fillId="0" borderId="23" xfId="0" applyBorder="1"/>
    <xf numFmtId="0" fontId="0" fillId="0" borderId="18" xfId="0" applyBorder="1"/>
    <xf numFmtId="0" fontId="0" fillId="0" borderId="27" xfId="0" applyBorder="1"/>
    <xf numFmtId="0" fontId="0" fillId="0" borderId="2" xfId="0" applyBorder="1" applyAlignment="1">
      <alignment horizontal="center" vertical="center"/>
    </xf>
    <xf numFmtId="49" fontId="14" fillId="0" borderId="2" xfId="0" applyNumberFormat="1" applyFont="1" applyFill="1" applyBorder="1" applyAlignment="1">
      <alignment horizontal="left" vertical="center" wrapText="1"/>
    </xf>
    <xf numFmtId="49" fontId="14" fillId="0" borderId="2" xfId="0" applyNumberFormat="1" applyFont="1" applyFill="1" applyBorder="1" applyAlignment="1">
      <alignment horizontal="center" vertical="center" wrapText="1"/>
    </xf>
    <xf numFmtId="1" fontId="14" fillId="0" borderId="2" xfId="0" applyNumberFormat="1" applyFont="1" applyFill="1" applyBorder="1" applyAlignment="1">
      <alignment horizontal="center" vertical="center" wrapText="1"/>
    </xf>
    <xf numFmtId="1" fontId="14" fillId="0" borderId="2" xfId="0" applyNumberFormat="1" applyFont="1" applyFill="1" applyBorder="1" applyAlignment="1" applyProtection="1">
      <alignment horizontal="center" vertical="center" wrapText="1"/>
      <protection locked="0"/>
    </xf>
    <xf numFmtId="0" fontId="13" fillId="0" borderId="18" xfId="0" applyFont="1" applyBorder="1" applyAlignment="1" applyProtection="1">
      <alignment horizontal="left" vertical="center" wrapText="1"/>
      <protection locked="0"/>
    </xf>
    <xf numFmtId="2" fontId="14" fillId="0" borderId="23" xfId="0" applyNumberFormat="1" applyFont="1" applyFill="1" applyBorder="1" applyAlignment="1" applyProtection="1">
      <alignment horizontal="center" vertical="center" wrapText="1"/>
      <protection hidden="1"/>
    </xf>
    <xf numFmtId="0" fontId="0" fillId="0" borderId="6" xfId="0" applyFill="1" applyBorder="1" applyAlignment="1">
      <alignment horizontal="center" vertical="center"/>
    </xf>
    <xf numFmtId="49" fontId="13" fillId="0" borderId="6" xfId="0" applyNumberFormat="1" applyFont="1" applyFill="1" applyBorder="1" applyAlignment="1" applyProtection="1">
      <alignment horizontal="left" vertical="center" wrapText="1"/>
      <protection locked="0"/>
    </xf>
    <xf numFmtId="1" fontId="13" fillId="0" borderId="6" xfId="0" applyNumberFormat="1" applyFont="1" applyFill="1" applyBorder="1" applyAlignment="1" applyProtection="1">
      <alignment horizontal="center" vertical="center" wrapText="1"/>
      <protection locked="0"/>
    </xf>
    <xf numFmtId="2" fontId="3" fillId="0" borderId="31" xfId="0" applyNumberFormat="1" applyFont="1" applyFill="1" applyBorder="1" applyAlignment="1" applyProtection="1">
      <alignment horizontal="center" vertical="center" wrapText="1"/>
      <protection hidden="1"/>
    </xf>
    <xf numFmtId="165" fontId="15" fillId="0" borderId="41" xfId="0" applyNumberFormat="1" applyFont="1" applyBorder="1" applyAlignment="1">
      <alignment horizontal="center"/>
    </xf>
    <xf numFmtId="0" fontId="3" fillId="0" borderId="17" xfId="0" applyNumberFormat="1" applyFont="1" applyBorder="1" applyAlignment="1" applyProtection="1">
      <alignment horizontal="center" vertical="center" wrapText="1"/>
      <protection locked="0"/>
    </xf>
    <xf numFmtId="49" fontId="13" fillId="0" borderId="6" xfId="0" applyNumberFormat="1" applyFont="1" applyBorder="1" applyAlignment="1" applyProtection="1">
      <alignment horizontal="left" vertical="center" wrapText="1"/>
      <protection locked="0"/>
    </xf>
    <xf numFmtId="49" fontId="3" fillId="0" borderId="6" xfId="0" applyNumberFormat="1" applyFont="1" applyBorder="1" applyAlignment="1">
      <alignment horizontal="left" vertical="center" wrapText="1"/>
    </xf>
    <xf numFmtId="165" fontId="6" fillId="0" borderId="41" xfId="0" applyNumberFormat="1" applyFont="1" applyBorder="1" applyAlignment="1">
      <alignment horizontal="center"/>
    </xf>
    <xf numFmtId="0" fontId="13" fillId="0" borderId="25" xfId="0" applyFont="1" applyBorder="1" applyAlignment="1">
      <alignment horizontal="left" vertical="center" wrapText="1"/>
    </xf>
    <xf numFmtId="2" fontId="13" fillId="0" borderId="26" xfId="0" applyNumberFormat="1" applyFont="1" applyBorder="1" applyAlignment="1" applyProtection="1">
      <alignment horizontal="center" vertical="center" wrapText="1"/>
      <protection hidden="1"/>
    </xf>
    <xf numFmtId="0" fontId="13" fillId="0" borderId="21" xfId="0" applyFont="1" applyBorder="1" applyAlignment="1">
      <alignment horizontal="center" vertical="center" wrapText="1"/>
    </xf>
    <xf numFmtId="2" fontId="9" fillId="0" borderId="41" xfId="0" applyNumberFormat="1" applyFont="1" applyBorder="1" applyAlignment="1">
      <alignment horizontal="center"/>
    </xf>
    <xf numFmtId="0" fontId="6" fillId="0" borderId="40" xfId="0" applyFont="1" applyBorder="1"/>
    <xf numFmtId="165" fontId="6" fillId="0" borderId="41" xfId="0" applyNumberFormat="1" applyFont="1" applyBorder="1" applyAlignment="1">
      <alignment horizontal="center" vertical="center" wrapText="1"/>
    </xf>
    <xf numFmtId="0" fontId="3" fillId="0" borderId="29" xfId="0" applyFont="1" applyBorder="1" applyAlignment="1">
      <alignment horizontal="center" vertical="center"/>
    </xf>
    <xf numFmtId="0" fontId="3" fillId="0" borderId="30"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18" fillId="0" borderId="0" xfId="0" applyFont="1" applyBorder="1" applyAlignment="1">
      <alignment horizontal="center" vertical="center" wrapText="1"/>
    </xf>
    <xf numFmtId="165" fontId="15" fillId="0" borderId="41" xfId="0" applyNumberFormat="1" applyFont="1" applyBorder="1" applyAlignment="1">
      <alignment horizontal="center" vertical="center" wrapText="1"/>
    </xf>
    <xf numFmtId="0" fontId="0" fillId="2" borderId="0" xfId="0" applyFill="1" applyBorder="1" applyAlignment="1">
      <alignment horizontal="center"/>
    </xf>
    <xf numFmtId="0" fontId="13" fillId="0" borderId="29" xfId="0" applyFont="1" applyBorder="1" applyAlignment="1">
      <alignment horizontal="left" vertical="center" wrapText="1"/>
    </xf>
    <xf numFmtId="2" fontId="13" fillId="0" borderId="23" xfId="0" applyNumberFormat="1" applyFont="1" applyBorder="1" applyAlignment="1" applyProtection="1">
      <alignment horizontal="center" vertical="center" wrapText="1"/>
      <protection hidden="1"/>
    </xf>
    <xf numFmtId="165" fontId="9" fillId="0" borderId="41" xfId="0" applyNumberFormat="1" applyFont="1" applyBorder="1" applyAlignment="1">
      <alignment horizontal="center"/>
    </xf>
    <xf numFmtId="0" fontId="33" fillId="0" borderId="7" xfId="0" applyFont="1" applyBorder="1" applyAlignment="1">
      <alignment horizontal="center" vertical="center" wrapText="1"/>
    </xf>
    <xf numFmtId="49" fontId="34" fillId="0" borderId="2" xfId="0" applyNumberFormat="1" applyFont="1" applyFill="1" applyBorder="1" applyAlignment="1">
      <alignment horizontal="left" vertical="center" wrapText="1"/>
    </xf>
    <xf numFmtId="0" fontId="34" fillId="0" borderId="4" xfId="0" applyFont="1" applyBorder="1" applyAlignment="1">
      <alignment horizontal="center" vertical="center" wrapText="1"/>
    </xf>
    <xf numFmtId="49" fontId="34" fillId="0" borderId="2" xfId="0" applyNumberFormat="1" applyFont="1" applyFill="1" applyBorder="1" applyAlignment="1">
      <alignment horizontal="center" vertical="center" wrapText="1"/>
    </xf>
    <xf numFmtId="0" fontId="34" fillId="0" borderId="2" xfId="0" applyFont="1" applyFill="1" applyBorder="1"/>
    <xf numFmtId="1" fontId="34" fillId="0" borderId="4" xfId="0" applyNumberFormat="1" applyFont="1" applyBorder="1" applyAlignment="1">
      <alignment horizontal="center" vertical="center" wrapText="1"/>
    </xf>
    <xf numFmtId="0" fontId="34" fillId="0" borderId="2" xfId="0" applyFont="1" applyFill="1" applyBorder="1" applyAlignment="1">
      <alignment horizontal="center" wrapText="1"/>
    </xf>
    <xf numFmtId="2" fontId="34" fillId="0" borderId="23" xfId="0" applyNumberFormat="1" applyFont="1" applyFill="1" applyBorder="1" applyAlignment="1" applyProtection="1">
      <alignment horizontal="center" vertical="center" wrapText="1"/>
      <protection hidden="1"/>
    </xf>
    <xf numFmtId="0" fontId="33" fillId="0" borderId="8" xfId="0" applyNumberFormat="1" applyFont="1" applyBorder="1" applyAlignment="1">
      <alignment horizontal="center" vertical="center" wrapText="1"/>
    </xf>
    <xf numFmtId="1" fontId="34" fillId="0" borderId="2" xfId="0" applyNumberFormat="1" applyFont="1" applyFill="1" applyBorder="1" applyAlignment="1" applyProtection="1">
      <alignment horizontal="center" vertical="center" wrapText="1"/>
      <protection locked="0"/>
    </xf>
    <xf numFmtId="49" fontId="33" fillId="0" borderId="8" xfId="0" applyNumberFormat="1" applyFont="1" applyBorder="1" applyAlignment="1" applyProtection="1">
      <alignment horizontal="center" vertical="center" wrapText="1"/>
      <protection locked="0"/>
    </xf>
    <xf numFmtId="49" fontId="34" fillId="0" borderId="2" xfId="0" applyNumberFormat="1" applyFont="1" applyBorder="1" applyAlignment="1">
      <alignment horizontal="left" vertical="center" wrapText="1"/>
    </xf>
    <xf numFmtId="0" fontId="34" fillId="0" borderId="2" xfId="0" applyFont="1" applyBorder="1" applyAlignment="1" applyProtection="1">
      <alignment horizontal="center" vertical="center" wrapText="1"/>
      <protection locked="0"/>
    </xf>
    <xf numFmtId="49" fontId="34" fillId="0" borderId="2" xfId="0" applyNumberFormat="1" applyFont="1" applyBorder="1" applyAlignment="1">
      <alignment horizontal="center" vertical="center" wrapText="1"/>
    </xf>
    <xf numFmtId="0" fontId="34" fillId="0" borderId="2" xfId="0" applyFont="1" applyBorder="1"/>
    <xf numFmtId="1" fontId="34" fillId="0" borderId="2" xfId="0" applyNumberFormat="1" applyFont="1" applyBorder="1" applyAlignment="1" applyProtection="1">
      <alignment horizontal="center" vertical="center" wrapText="1"/>
      <protection locked="0"/>
    </xf>
    <xf numFmtId="0" fontId="34" fillId="0" borderId="2" xfId="0" applyFont="1" applyBorder="1" applyAlignment="1">
      <alignment horizontal="center" wrapText="1"/>
    </xf>
    <xf numFmtId="2" fontId="34" fillId="0" borderId="23" xfId="0" applyNumberFormat="1" applyFont="1" applyBorder="1" applyAlignment="1" applyProtection="1">
      <alignment horizontal="center" vertical="center" wrapText="1"/>
      <protection hidden="1"/>
    </xf>
    <xf numFmtId="0" fontId="34" fillId="0" borderId="0" xfId="0" applyFont="1"/>
    <xf numFmtId="16" fontId="34" fillId="0" borderId="2" xfId="0" applyNumberFormat="1" applyFont="1" applyBorder="1"/>
    <xf numFmtId="0" fontId="34" fillId="0" borderId="2" xfId="0" applyFont="1" applyFill="1" applyBorder="1" applyAlignment="1" applyProtection="1">
      <alignment horizontal="center" vertical="center" wrapText="1"/>
      <protection locked="0"/>
    </xf>
    <xf numFmtId="0" fontId="34" fillId="0" borderId="2" xfId="0" applyFont="1" applyFill="1" applyBorder="1" applyAlignment="1">
      <alignment horizontal="center" vertical="center"/>
    </xf>
    <xf numFmtId="0" fontId="34" fillId="0" borderId="2" xfId="0" applyFont="1" applyFill="1" applyBorder="1" applyAlignment="1">
      <alignment horizontal="center" vertical="center" wrapText="1"/>
    </xf>
    <xf numFmtId="0" fontId="34" fillId="0" borderId="2" xfId="0" applyFont="1" applyBorder="1" applyAlignment="1">
      <alignment wrapText="1"/>
    </xf>
    <xf numFmtId="0" fontId="34" fillId="0" borderId="2" xfId="0" applyFont="1" applyBorder="1" applyAlignment="1">
      <alignment horizontal="center" vertical="center"/>
    </xf>
    <xf numFmtId="0" fontId="34" fillId="0" borderId="2" xfId="0" applyFont="1" applyBorder="1" applyAlignment="1">
      <alignment horizontal="center" vertical="center" wrapText="1"/>
    </xf>
    <xf numFmtId="2" fontId="34" fillId="0" borderId="23" xfId="0" applyNumberFormat="1" applyFont="1" applyBorder="1" applyAlignment="1">
      <alignment horizontal="center" vertical="center"/>
    </xf>
    <xf numFmtId="0" fontId="34" fillId="0" borderId="2" xfId="0" applyFont="1" applyFill="1" applyBorder="1" applyAlignment="1">
      <alignment horizontal="center"/>
    </xf>
    <xf numFmtId="49" fontId="34" fillId="0" borderId="6" xfId="0" applyNumberFormat="1" applyFont="1" applyBorder="1" applyAlignment="1">
      <alignment horizontal="left" vertical="center" wrapText="1"/>
    </xf>
    <xf numFmtId="0" fontId="34" fillId="0" borderId="6" xfId="0" applyFont="1" applyBorder="1" applyAlignment="1" applyProtection="1">
      <alignment horizontal="center" vertical="center" wrapText="1"/>
      <protection locked="0"/>
    </xf>
    <xf numFmtId="49" fontId="34" fillId="0" borderId="6" xfId="0" applyNumberFormat="1" applyFont="1" applyBorder="1" applyAlignment="1">
      <alignment horizontal="center" vertical="center" wrapText="1"/>
    </xf>
    <xf numFmtId="0" fontId="34" fillId="0" borderId="6" xfId="0" applyFont="1" applyBorder="1"/>
    <xf numFmtId="1" fontId="34" fillId="0" borderId="6" xfId="0" applyNumberFormat="1" applyFont="1" applyBorder="1" applyAlignment="1" applyProtection="1">
      <alignment horizontal="center" vertical="center" wrapText="1"/>
      <protection locked="0"/>
    </xf>
    <xf numFmtId="2" fontId="34" fillId="0" borderId="31" xfId="0" applyNumberFormat="1" applyFont="1" applyBorder="1" applyAlignment="1" applyProtection="1">
      <alignment horizontal="center" vertical="center" wrapText="1"/>
      <protection hidden="1"/>
    </xf>
    <xf numFmtId="0" fontId="35" fillId="0" borderId="2" xfId="0" applyFont="1" applyBorder="1" applyAlignment="1">
      <alignment horizontal="center" vertical="center" wrapText="1"/>
    </xf>
    <xf numFmtId="0" fontId="35" fillId="0" borderId="8" xfId="0" applyFont="1" applyBorder="1" applyAlignment="1">
      <alignment horizontal="center" vertical="center"/>
    </xf>
    <xf numFmtId="0" fontId="35" fillId="0" borderId="2" xfId="0" applyFont="1" applyBorder="1" applyAlignment="1">
      <alignment horizontal="center" vertical="center"/>
    </xf>
    <xf numFmtId="0" fontId="35" fillId="0" borderId="2" xfId="0" quotePrefix="1" applyFont="1" applyBorder="1" applyAlignment="1">
      <alignment horizontal="center" vertical="center" wrapText="1"/>
    </xf>
    <xf numFmtId="2" fontId="35" fillId="0" borderId="23" xfId="0" applyNumberFormat="1" applyFont="1" applyBorder="1" applyAlignment="1">
      <alignment horizontal="center" vertical="center"/>
    </xf>
    <xf numFmtId="0" fontId="35" fillId="0" borderId="4" xfId="0" applyFont="1" applyFill="1" applyBorder="1" applyAlignment="1">
      <alignment horizontal="center" vertical="center" wrapText="1"/>
    </xf>
    <xf numFmtId="0" fontId="35" fillId="0" borderId="2" xfId="0" applyFont="1" applyFill="1" applyBorder="1" applyAlignment="1">
      <alignment horizontal="center" vertical="center" wrapText="1"/>
    </xf>
    <xf numFmtId="0" fontId="35" fillId="0" borderId="2" xfId="0" quotePrefix="1" applyFont="1" applyFill="1" applyBorder="1" applyAlignment="1">
      <alignment horizontal="center" vertical="center"/>
    </xf>
    <xf numFmtId="2" fontId="35" fillId="0" borderId="23" xfId="0" applyNumberFormat="1" applyFont="1" applyFill="1" applyBorder="1" applyAlignment="1">
      <alignment horizontal="center" vertical="center"/>
    </xf>
    <xf numFmtId="0" fontId="35" fillId="0" borderId="2" xfId="0" quotePrefix="1" applyFont="1" applyBorder="1" applyAlignment="1">
      <alignment horizontal="center" vertical="center"/>
    </xf>
    <xf numFmtId="0" fontId="35" fillId="0" borderId="4" xfId="0" applyFont="1" applyBorder="1" applyAlignment="1">
      <alignment horizontal="center" vertical="center" wrapText="1"/>
    </xf>
    <xf numFmtId="0" fontId="36" fillId="0" borderId="7" xfId="0" applyFont="1" applyBorder="1" applyAlignment="1">
      <alignment horizontal="center"/>
    </xf>
    <xf numFmtId="0" fontId="37" fillId="0" borderId="4" xfId="0" applyFont="1" applyFill="1" applyBorder="1" applyAlignment="1">
      <alignment horizontal="center" vertical="center" wrapText="1"/>
    </xf>
    <xf numFmtId="0" fontId="37" fillId="0" borderId="4" xfId="0" applyFont="1" applyBorder="1" applyAlignment="1">
      <alignment horizontal="center" vertical="center" wrapText="1"/>
    </xf>
    <xf numFmtId="0" fontId="37" fillId="0" borderId="4" xfId="0" applyFont="1" applyBorder="1" applyAlignment="1">
      <alignment horizontal="center" wrapText="1"/>
    </xf>
    <xf numFmtId="0" fontId="37" fillId="0" borderId="4" xfId="0" applyFont="1" applyBorder="1" applyAlignment="1">
      <alignment horizontal="center"/>
    </xf>
    <xf numFmtId="16" fontId="37" fillId="0" borderId="4" xfId="0" quotePrefix="1" applyNumberFormat="1" applyFont="1" applyBorder="1" applyAlignment="1">
      <alignment horizontal="center" wrapText="1"/>
    </xf>
    <xf numFmtId="0" fontId="37" fillId="0" borderId="0" xfId="0" applyFont="1"/>
    <xf numFmtId="2" fontId="37" fillId="0" borderId="34" xfId="0" applyNumberFormat="1" applyFont="1" applyBorder="1" applyAlignment="1">
      <alignment horizontal="center"/>
    </xf>
    <xf numFmtId="0" fontId="36" fillId="0" borderId="8" xfId="0" applyFont="1" applyBorder="1" applyAlignment="1">
      <alignment horizontal="center" vertical="center" wrapText="1"/>
    </xf>
    <xf numFmtId="0" fontId="37" fillId="0" borderId="2" xfId="0" applyFont="1" applyFill="1" applyBorder="1" applyAlignment="1">
      <alignment horizontal="center" vertical="center" wrapText="1"/>
    </xf>
    <xf numFmtId="0" fontId="37" fillId="0" borderId="2" xfId="0" quotePrefix="1" applyFont="1" applyFill="1" applyBorder="1" applyAlignment="1">
      <alignment horizontal="center" vertical="center" wrapText="1"/>
    </xf>
    <xf numFmtId="0" fontId="37" fillId="0" borderId="43" xfId="0" quotePrefix="1" applyFont="1" applyFill="1" applyBorder="1" applyAlignment="1">
      <alignment horizontal="center" vertical="center" wrapText="1"/>
    </xf>
    <xf numFmtId="2" fontId="37" fillId="0" borderId="23" xfId="0" applyNumberFormat="1" applyFont="1" applyFill="1" applyBorder="1" applyAlignment="1">
      <alignment horizontal="center" vertical="center" wrapText="1"/>
    </xf>
    <xf numFmtId="0" fontId="37" fillId="0" borderId="2" xfId="0" applyFont="1" applyBorder="1" applyAlignment="1">
      <alignment horizontal="center" vertical="center" wrapText="1"/>
    </xf>
    <xf numFmtId="0" fontId="37" fillId="0" borderId="2" xfId="0" quotePrefix="1" applyFont="1" applyBorder="1" applyAlignment="1">
      <alignment horizontal="center" vertical="center" wrapText="1"/>
    </xf>
    <xf numFmtId="0" fontId="37" fillId="0" borderId="43" xfId="0" quotePrefix="1" applyFont="1" applyBorder="1" applyAlignment="1">
      <alignment horizontal="center" vertical="center" wrapText="1"/>
    </xf>
    <xf numFmtId="2" fontId="37" fillId="0" borderId="23" xfId="0" applyNumberFormat="1" applyFont="1" applyBorder="1" applyAlignment="1">
      <alignment horizontal="center" vertical="center" wrapText="1"/>
    </xf>
    <xf numFmtId="0" fontId="37" fillId="0" borderId="0" xfId="0" quotePrefix="1" applyFont="1" applyBorder="1" applyAlignment="1">
      <alignment horizontal="center" vertical="center" wrapText="1"/>
    </xf>
    <xf numFmtId="0" fontId="37" fillId="0" borderId="4" xfId="0" applyFont="1" applyFill="1" applyBorder="1" applyAlignment="1">
      <alignment horizontal="center" wrapText="1"/>
    </xf>
    <xf numFmtId="0" fontId="37" fillId="0" borderId="4" xfId="0" applyFont="1" applyFill="1" applyBorder="1" applyAlignment="1">
      <alignment horizontal="center"/>
    </xf>
    <xf numFmtId="0" fontId="37" fillId="0" borderId="0" xfId="0" applyFont="1" applyFill="1"/>
    <xf numFmtId="0" fontId="1" fillId="2" borderId="4" xfId="0" applyFont="1" applyFill="1" applyBorder="1" applyAlignment="1">
      <alignment horizontal="center"/>
    </xf>
    <xf numFmtId="0" fontId="35" fillId="0" borderId="8" xfId="0" applyFont="1" applyFill="1" applyBorder="1" applyAlignment="1">
      <alignment horizontal="center" vertical="center"/>
    </xf>
    <xf numFmtId="0" fontId="35" fillId="0" borderId="4" xfId="0" applyFont="1" applyFill="1" applyBorder="1" applyAlignment="1">
      <alignment horizontal="center" wrapText="1"/>
    </xf>
    <xf numFmtId="0" fontId="35" fillId="0" borderId="2" xfId="0" quotePrefix="1" applyFont="1" applyFill="1" applyBorder="1" applyAlignment="1">
      <alignment horizontal="center" vertical="center" wrapText="1"/>
    </xf>
    <xf numFmtId="2" fontId="35" fillId="0" borderId="23" xfId="0" applyNumberFormat="1" applyFont="1" applyFill="1" applyBorder="1" applyAlignment="1">
      <alignment horizontal="center" vertical="center" wrapText="1"/>
    </xf>
    <xf numFmtId="2" fontId="35" fillId="0" borderId="23" xfId="0" applyNumberFormat="1" applyFont="1" applyBorder="1" applyAlignment="1">
      <alignment horizontal="center" vertical="center" wrapText="1"/>
    </xf>
    <xf numFmtId="0" fontId="35" fillId="0" borderId="6" xfId="0" applyFont="1" applyFill="1" applyBorder="1" applyAlignment="1">
      <alignment horizontal="center" vertical="center" wrapText="1"/>
    </xf>
    <xf numFmtId="0" fontId="35" fillId="0" borderId="9" xfId="0" applyFont="1" applyFill="1" applyBorder="1" applyAlignment="1">
      <alignment horizontal="center" vertical="center"/>
    </xf>
    <xf numFmtId="0" fontId="35" fillId="0" borderId="6" xfId="0" quotePrefix="1" applyFont="1" applyFill="1" applyBorder="1" applyAlignment="1">
      <alignment horizontal="center" vertical="center" wrapText="1"/>
    </xf>
    <xf numFmtId="2" fontId="35" fillId="0" borderId="31" xfId="0" applyNumberFormat="1" applyFont="1" applyFill="1" applyBorder="1" applyAlignment="1">
      <alignment horizontal="center" vertical="center" wrapText="1"/>
    </xf>
    <xf numFmtId="0" fontId="38" fillId="0" borderId="7" xfId="0" applyFont="1" applyBorder="1" applyAlignment="1">
      <alignment horizontal="center"/>
    </xf>
    <xf numFmtId="0" fontId="38" fillId="0" borderId="4" xfId="0" applyFont="1" applyBorder="1" applyAlignment="1">
      <alignment horizontal="center" vertical="center" wrapText="1"/>
    </xf>
    <xf numFmtId="0" fontId="39" fillId="0" borderId="4" xfId="0" applyFont="1" applyBorder="1" applyAlignment="1">
      <alignment horizontal="center" vertical="center" wrapText="1"/>
    </xf>
    <xf numFmtId="2" fontId="39" fillId="0" borderId="34" xfId="0" applyNumberFormat="1" applyFont="1" applyBorder="1" applyAlignment="1">
      <alignment horizontal="center" vertical="center" wrapText="1"/>
    </xf>
    <xf numFmtId="0" fontId="38" fillId="0" borderId="8" xfId="0" applyFont="1" applyBorder="1" applyAlignment="1">
      <alignment horizontal="center"/>
    </xf>
    <xf numFmtId="0" fontId="38" fillId="0" borderId="2" xfId="0" applyFont="1" applyBorder="1" applyAlignment="1">
      <alignment horizontal="center" vertical="center" wrapText="1"/>
    </xf>
    <xf numFmtId="0" fontId="39" fillId="0" borderId="2" xfId="0" applyFont="1" applyBorder="1" applyAlignment="1">
      <alignment horizontal="center" vertical="center" wrapText="1"/>
    </xf>
    <xf numFmtId="2" fontId="39" fillId="0" borderId="23" xfId="0" applyNumberFormat="1" applyFont="1" applyBorder="1" applyAlignment="1">
      <alignment horizontal="center" vertical="center" wrapText="1"/>
    </xf>
    <xf numFmtId="0" fontId="37" fillId="0" borderId="7" xfId="0" applyFont="1" applyFill="1" applyBorder="1" applyAlignment="1">
      <alignment horizontal="center" vertical="center" wrapText="1"/>
    </xf>
    <xf numFmtId="2" fontId="37" fillId="0" borderId="23" xfId="0" applyNumberFormat="1" applyFont="1" applyFill="1" applyBorder="1" applyAlignment="1">
      <alignment horizontal="center" vertical="center"/>
    </xf>
    <xf numFmtId="0" fontId="37" fillId="0" borderId="8" xfId="0" applyFont="1" applyFill="1" applyBorder="1" applyAlignment="1">
      <alignment horizontal="center" vertical="center" wrapText="1"/>
    </xf>
    <xf numFmtId="0" fontId="37" fillId="0" borderId="18" xfId="0" applyFont="1" applyFill="1" applyBorder="1" applyAlignment="1">
      <alignment horizontal="center" vertical="center" wrapText="1"/>
    </xf>
    <xf numFmtId="0" fontId="37" fillId="0" borderId="3" xfId="0" applyFont="1" applyFill="1" applyBorder="1" applyAlignment="1">
      <alignment horizontal="center" vertical="center" wrapText="1"/>
    </xf>
    <xf numFmtId="2" fontId="37" fillId="0" borderId="42" xfId="0" applyNumberFormat="1" applyFont="1" applyFill="1" applyBorder="1" applyAlignment="1">
      <alignment horizontal="center" vertical="center" wrapText="1"/>
    </xf>
    <xf numFmtId="0" fontId="39" fillId="0" borderId="7" xfId="0" applyFont="1" applyBorder="1" applyAlignment="1">
      <alignment horizontal="center" vertical="center" wrapText="1"/>
    </xf>
    <xf numFmtId="0" fontId="39" fillId="0" borderId="4" xfId="0" quotePrefix="1" applyFont="1" applyBorder="1" applyAlignment="1">
      <alignment horizontal="center"/>
    </xf>
    <xf numFmtId="0" fontId="39" fillId="0" borderId="4" xfId="0" applyFont="1" applyBorder="1" applyAlignment="1">
      <alignment horizontal="left" wrapText="1"/>
    </xf>
    <xf numFmtId="0" fontId="39" fillId="0" borderId="4" xfId="0" applyFont="1" applyBorder="1" applyAlignment="1">
      <alignment horizontal="center"/>
    </xf>
    <xf numFmtId="0" fontId="39" fillId="0" borderId="4" xfId="0" applyFont="1" applyBorder="1"/>
    <xf numFmtId="0" fontId="39" fillId="0" borderId="4" xfId="0" applyFont="1" applyBorder="1" applyAlignment="1">
      <alignment wrapText="1"/>
    </xf>
    <xf numFmtId="0" fontId="39" fillId="0" borderId="8" xfId="0" applyFont="1" applyBorder="1" applyAlignment="1">
      <alignment horizontal="center" vertical="center" wrapText="1"/>
    </xf>
    <xf numFmtId="0" fontId="39" fillId="0" borderId="2" xfId="0" quotePrefix="1" applyFont="1" applyBorder="1" applyAlignment="1">
      <alignment horizontal="center" vertical="center" wrapText="1"/>
    </xf>
    <xf numFmtId="0" fontId="39" fillId="0" borderId="2" xfId="0" applyFont="1" applyBorder="1" applyAlignment="1">
      <alignment horizontal="left" vertical="center" wrapText="1"/>
    </xf>
    <xf numFmtId="0" fontId="39" fillId="0" borderId="2" xfId="0" applyFont="1" applyBorder="1" applyAlignment="1">
      <alignment horizontal="left" wrapText="1"/>
    </xf>
    <xf numFmtId="0" fontId="39" fillId="0" borderId="44" xfId="0" applyFont="1" applyBorder="1" applyAlignment="1">
      <alignment horizontal="center" vertical="center" wrapText="1"/>
    </xf>
    <xf numFmtId="0" fontId="39" fillId="0" borderId="17" xfId="0" applyFont="1" applyBorder="1" applyAlignment="1">
      <alignment horizontal="center"/>
    </xf>
    <xf numFmtId="0" fontId="39" fillId="0" borderId="18" xfId="0" applyFont="1" applyBorder="1" applyAlignment="1"/>
    <xf numFmtId="0" fontId="39" fillId="0" borderId="18" xfId="0" applyFont="1" applyBorder="1" applyAlignment="1">
      <alignment wrapText="1"/>
    </xf>
    <xf numFmtId="0" fontId="39" fillId="0" borderId="27" xfId="0" applyFont="1" applyBorder="1" applyAlignment="1"/>
    <xf numFmtId="0" fontId="39" fillId="0" borderId="8" xfId="0" applyFont="1" applyBorder="1" applyAlignment="1">
      <alignment horizontal="center"/>
    </xf>
    <xf numFmtId="0" fontId="39" fillId="0" borderId="2" xfId="0" quotePrefix="1" applyFont="1" applyBorder="1" applyAlignment="1">
      <alignment horizontal="center"/>
    </xf>
    <xf numFmtId="0" fontId="39" fillId="0" borderId="2" xfId="0" applyFont="1" applyBorder="1" applyAlignment="1">
      <alignment horizontal="center" wrapText="1"/>
    </xf>
    <xf numFmtId="0" fontId="40" fillId="0" borderId="28" xfId="0" applyFont="1" applyBorder="1" applyAlignment="1">
      <alignment horizontal="center" vertical="center" wrapText="1"/>
    </xf>
    <xf numFmtId="0" fontId="40" fillId="0" borderId="29" xfId="0" applyFont="1" applyBorder="1" applyAlignment="1">
      <alignment horizontal="left" vertical="center" wrapText="1"/>
    </xf>
    <xf numFmtId="0" fontId="40" fillId="0" borderId="29" xfId="0" applyFont="1" applyBorder="1" applyAlignment="1">
      <alignment horizontal="center" vertical="center" wrapText="1"/>
    </xf>
    <xf numFmtId="0" fontId="40" fillId="0" borderId="30" xfId="0" applyFont="1" applyBorder="1" applyAlignment="1">
      <alignment horizontal="center" vertical="center" wrapText="1"/>
    </xf>
    <xf numFmtId="0" fontId="39" fillId="0" borderId="18" xfId="0" applyFont="1" applyBorder="1" applyAlignment="1">
      <alignment horizontal="center"/>
    </xf>
    <xf numFmtId="2" fontId="39" fillId="0" borderId="27" xfId="0" applyNumberFormat="1" applyFont="1" applyBorder="1" applyAlignment="1">
      <alignment horizontal="center"/>
    </xf>
    <xf numFmtId="0" fontId="39" fillId="0" borderId="2" xfId="0" applyFont="1" applyBorder="1" applyAlignment="1">
      <alignment wrapText="1"/>
    </xf>
    <xf numFmtId="0" fontId="39" fillId="0" borderId="2" xfId="0" applyFont="1" applyBorder="1" applyAlignment="1">
      <alignment horizontal="center"/>
    </xf>
    <xf numFmtId="2" fontId="39" fillId="0" borderId="23" xfId="0" applyNumberFormat="1" applyFont="1" applyBorder="1" applyAlignment="1">
      <alignment horizontal="center"/>
    </xf>
    <xf numFmtId="0" fontId="35" fillId="0" borderId="2" xfId="0" applyFont="1" applyBorder="1" applyAlignment="1">
      <alignment wrapText="1"/>
    </xf>
    <xf numFmtId="0" fontId="37" fillId="0" borderId="17" xfId="0" applyFont="1" applyBorder="1" applyAlignment="1">
      <alignment horizontal="center" vertical="center"/>
    </xf>
    <xf numFmtId="0" fontId="40" fillId="0" borderId="18" xfId="0" applyFont="1" applyBorder="1" applyAlignment="1">
      <alignment horizontal="left" vertical="center" wrapText="1"/>
    </xf>
    <xf numFmtId="0" fontId="40" fillId="0" borderId="18" xfId="0" applyFont="1" applyBorder="1" applyAlignment="1">
      <alignment horizontal="center" vertical="center" wrapText="1"/>
    </xf>
    <xf numFmtId="2" fontId="40" fillId="0" borderId="27" xfId="0" applyNumberFormat="1" applyFont="1" applyBorder="1" applyAlignment="1">
      <alignment horizontal="center" vertical="center" wrapText="1"/>
    </xf>
    <xf numFmtId="0" fontId="37" fillId="0" borderId="8" xfId="0" applyFont="1" applyBorder="1" applyAlignment="1">
      <alignment horizontal="center" vertical="center"/>
    </xf>
    <xf numFmtId="0" fontId="40" fillId="0" borderId="2" xfId="0" applyFont="1" applyBorder="1" applyAlignment="1">
      <alignment horizontal="left" vertical="center" wrapText="1"/>
    </xf>
    <xf numFmtId="0" fontId="40" fillId="0" borderId="2" xfId="0" applyFont="1" applyBorder="1" applyAlignment="1">
      <alignment horizontal="center" vertical="center" wrapText="1"/>
    </xf>
    <xf numFmtId="2" fontId="40" fillId="0" borderId="23" xfId="0" applyNumberFormat="1" applyFont="1" applyBorder="1" applyAlignment="1">
      <alignment horizontal="center" vertical="center" wrapText="1"/>
    </xf>
    <xf numFmtId="0" fontId="40" fillId="0" borderId="35" xfId="0" applyFont="1" applyBorder="1" applyAlignment="1">
      <alignment horizontal="left" vertical="center" wrapText="1"/>
    </xf>
    <xf numFmtId="0" fontId="40" fillId="0" borderId="17" xfId="0" applyFont="1" applyBorder="1" applyAlignment="1">
      <alignment horizontal="center" vertical="center" wrapText="1"/>
    </xf>
    <xf numFmtId="0" fontId="40" fillId="0" borderId="45" xfId="0" applyFont="1" applyBorder="1" applyAlignment="1">
      <alignment horizontal="left" vertical="center" wrapText="1"/>
    </xf>
    <xf numFmtId="0" fontId="40" fillId="0" borderId="8" xfId="0" applyFont="1" applyBorder="1" applyAlignment="1">
      <alignment horizontal="center" vertical="center" wrapText="1"/>
    </xf>
    <xf numFmtId="0" fontId="37" fillId="0" borderId="46" xfId="0" applyFont="1" applyBorder="1" applyAlignment="1">
      <alignment horizontal="center" vertical="center" wrapText="1"/>
    </xf>
    <xf numFmtId="0" fontId="37" fillId="0" borderId="2" xfId="0" applyFont="1" applyBorder="1" applyAlignment="1"/>
    <xf numFmtId="0" fontId="37" fillId="0" borderId="23" xfId="0" applyFont="1" applyBorder="1" applyAlignment="1">
      <alignment horizontal="center"/>
    </xf>
    <xf numFmtId="0" fontId="37" fillId="0" borderId="8" xfId="0" applyFont="1" applyBorder="1" applyAlignment="1">
      <alignment horizontal="center"/>
    </xf>
    <xf numFmtId="0" fontId="37" fillId="0" borderId="2" xfId="0" applyFont="1" applyBorder="1" applyAlignment="1">
      <alignment wrapText="1"/>
    </xf>
    <xf numFmtId="0" fontId="37" fillId="0" borderId="2" xfId="0" applyFont="1" applyFill="1" applyBorder="1" applyAlignment="1">
      <alignment horizontal="left" vertical="center" wrapText="1"/>
    </xf>
    <xf numFmtId="0" fontId="37" fillId="0" borderId="23" xfId="0" applyFont="1" applyFill="1" applyBorder="1" applyAlignment="1">
      <alignment horizontal="center" vertical="center" wrapText="1"/>
    </xf>
    <xf numFmtId="0" fontId="37" fillId="0" borderId="46" xfId="0" applyFont="1" applyFill="1" applyBorder="1" applyAlignment="1">
      <alignment horizontal="center" vertical="center" wrapText="1"/>
    </xf>
    <xf numFmtId="0" fontId="37" fillId="0" borderId="8" xfId="0" applyFont="1" applyFill="1" applyBorder="1" applyAlignment="1">
      <alignment horizontal="center"/>
    </xf>
    <xf numFmtId="0" fontId="37" fillId="0" borderId="6" xfId="0" applyFont="1" applyFill="1" applyBorder="1" applyAlignment="1">
      <alignment horizontal="left" vertical="center" wrapText="1"/>
    </xf>
    <xf numFmtId="0" fontId="37" fillId="0" borderId="6" xfId="0" applyFont="1" applyFill="1" applyBorder="1" applyAlignment="1">
      <alignment horizontal="center" vertical="center" wrapText="1"/>
    </xf>
    <xf numFmtId="0" fontId="37" fillId="0" borderId="31" xfId="0" applyFont="1" applyFill="1" applyBorder="1" applyAlignment="1">
      <alignment horizontal="center" vertical="center" wrapText="1"/>
    </xf>
    <xf numFmtId="0" fontId="37" fillId="0" borderId="17" xfId="0" applyFont="1" applyBorder="1" applyAlignment="1">
      <alignment horizontal="center" vertical="center" wrapText="1"/>
    </xf>
    <xf numFmtId="0" fontId="37" fillId="0" borderId="47" xfId="0" applyFont="1" applyBorder="1" applyAlignment="1">
      <alignment vertical="center" wrapText="1"/>
    </xf>
    <xf numFmtId="14" fontId="37" fillId="0" borderId="18" xfId="0" applyNumberFormat="1" applyFont="1" applyBorder="1" applyAlignment="1">
      <alignment horizontal="center" vertical="center" wrapText="1"/>
    </xf>
    <xf numFmtId="2" fontId="37" fillId="0" borderId="27" xfId="0" applyNumberFormat="1" applyFont="1" applyBorder="1" applyAlignment="1">
      <alignment horizontal="center" vertical="center" wrapText="1"/>
    </xf>
    <xf numFmtId="0" fontId="37" fillId="0" borderId="8" xfId="0" applyFont="1" applyBorder="1" applyAlignment="1">
      <alignment horizontal="center" vertical="center" wrapText="1"/>
    </xf>
    <xf numFmtId="0" fontId="37" fillId="0" borderId="48" xfId="0" applyFont="1" applyBorder="1" applyAlignment="1">
      <alignment vertical="center" wrapText="1"/>
    </xf>
    <xf numFmtId="164" fontId="37" fillId="0" borderId="23" xfId="0" applyNumberFormat="1" applyFont="1" applyBorder="1" applyAlignment="1">
      <alignment horizontal="center" vertical="center" wrapText="1"/>
    </xf>
    <xf numFmtId="0" fontId="37" fillId="0" borderId="9" xfId="0" applyFont="1" applyBorder="1" applyAlignment="1">
      <alignment horizontal="center" vertical="center" wrapText="1"/>
    </xf>
    <xf numFmtId="0" fontId="37" fillId="0" borderId="6" xfId="0" applyFont="1" applyBorder="1" applyAlignment="1">
      <alignment horizontal="center" vertical="center" wrapText="1"/>
    </xf>
    <xf numFmtId="164" fontId="37" fillId="0" borderId="31" xfId="0" applyNumberFormat="1" applyFont="1" applyBorder="1" applyAlignment="1">
      <alignment horizontal="center" vertical="center" wrapText="1"/>
    </xf>
    <xf numFmtId="0" fontId="40" fillId="0" borderId="23" xfId="0" applyFont="1" applyBorder="1" applyAlignment="1">
      <alignment horizontal="center" vertical="center" wrapText="1"/>
    </xf>
    <xf numFmtId="4" fontId="40" fillId="0" borderId="23" xfId="0" applyNumberFormat="1" applyFont="1" applyBorder="1" applyAlignment="1">
      <alignment horizontal="center" vertical="center" wrapText="1"/>
    </xf>
    <xf numFmtId="0" fontId="40" fillId="0" borderId="9" xfId="0" applyFont="1" applyBorder="1" applyAlignment="1">
      <alignment horizontal="center" vertical="center" wrapText="1"/>
    </xf>
    <xf numFmtId="0" fontId="40" fillId="0" borderId="6" xfId="0" applyFont="1" applyBorder="1" applyAlignment="1">
      <alignment horizontal="left" vertical="center" wrapText="1"/>
    </xf>
    <xf numFmtId="0" fontId="40" fillId="0" borderId="6" xfId="0" applyFont="1" applyBorder="1" applyAlignment="1">
      <alignment horizontal="center" vertical="center" wrapText="1"/>
    </xf>
    <xf numFmtId="4" fontId="40" fillId="0" borderId="31" xfId="0" applyNumberFormat="1" applyFont="1" applyBorder="1" applyAlignment="1">
      <alignment horizontal="center" vertical="center" wrapText="1"/>
    </xf>
    <xf numFmtId="0" fontId="13" fillId="0" borderId="49" xfId="0" applyFont="1" applyBorder="1" applyAlignment="1">
      <alignment horizontal="center" vertical="center" wrapText="1"/>
    </xf>
    <xf numFmtId="0" fontId="4" fillId="5" borderId="2" xfId="0" applyFont="1" applyFill="1" applyBorder="1" applyAlignment="1" applyProtection="1">
      <alignment horizontal="left" vertical="center"/>
      <protection locked="0"/>
    </xf>
    <xf numFmtId="0" fontId="4" fillId="5" borderId="2" xfId="0" applyFont="1" applyFill="1" applyBorder="1" applyAlignment="1" applyProtection="1">
      <alignment horizontal="left" vertical="center"/>
      <protection locked="0"/>
    </xf>
    <xf numFmtId="0" fontId="40" fillId="0" borderId="2" xfId="0" applyFont="1" applyBorder="1" applyAlignment="1">
      <alignment vertical="center" wrapText="1"/>
    </xf>
    <xf numFmtId="0" fontId="40" fillId="0" borderId="38" xfId="0" applyFont="1" applyBorder="1" applyAlignment="1">
      <alignment vertical="center" wrapText="1"/>
    </xf>
    <xf numFmtId="0" fontId="45" fillId="0" borderId="0" xfId="0" applyFont="1" applyAlignment="1">
      <alignment vertical="center"/>
    </xf>
    <xf numFmtId="0" fontId="40" fillId="0" borderId="0" xfId="0" applyFont="1" applyAlignment="1"/>
    <xf numFmtId="0" fontId="40" fillId="0" borderId="38" xfId="0" applyFont="1" applyBorder="1" applyAlignment="1">
      <alignment horizontal="center" vertical="center" wrapText="1"/>
    </xf>
    <xf numFmtId="0" fontId="40" fillId="0" borderId="50" xfId="0" applyFont="1" applyBorder="1" applyAlignment="1">
      <alignment horizontal="center" vertical="center" wrapText="1"/>
    </xf>
    <xf numFmtId="0" fontId="13" fillId="0" borderId="46" xfId="0" applyFont="1" applyBorder="1" applyAlignment="1">
      <alignment horizontal="center" vertical="center" wrapText="1"/>
    </xf>
    <xf numFmtId="0" fontId="40" fillId="0" borderId="0" xfId="0" applyFont="1" applyBorder="1" applyAlignment="1">
      <alignment horizontal="left" vertical="center" wrapText="1"/>
    </xf>
    <xf numFmtId="0" fontId="37" fillId="0" borderId="0" xfId="0" applyFont="1" applyBorder="1" applyAlignment="1">
      <alignment horizontal="left" vertical="center" wrapText="1"/>
    </xf>
    <xf numFmtId="0" fontId="37" fillId="0" borderId="2" xfId="0" applyFont="1" applyBorder="1" applyAlignment="1">
      <alignment horizontal="center" vertical="center"/>
    </xf>
    <xf numFmtId="0" fontId="24" fillId="7" borderId="0" xfId="0" applyFont="1" applyFill="1" applyAlignment="1">
      <alignment horizontal="left" vertical="top" wrapText="1"/>
    </xf>
    <xf numFmtId="0" fontId="24" fillId="4" borderId="0" xfId="0" applyFont="1" applyFill="1" applyAlignment="1">
      <alignment horizontal="left" vertical="top" wrapText="1"/>
    </xf>
    <xf numFmtId="0" fontId="24" fillId="6" borderId="0" xfId="0" applyFont="1" applyFill="1" applyAlignment="1">
      <alignment horizontal="left" vertical="top" wrapText="1"/>
    </xf>
    <xf numFmtId="0" fontId="24" fillId="8" borderId="0" xfId="0" applyFont="1" applyFill="1" applyAlignment="1">
      <alignment horizontal="left" vertical="top" wrapText="1"/>
    </xf>
    <xf numFmtId="0" fontId="22" fillId="0" borderId="0" xfId="0" applyFont="1" applyAlignment="1" applyProtection="1">
      <alignment horizontal="left" vertical="center"/>
      <protection hidden="1"/>
    </xf>
    <xf numFmtId="0" fontId="1" fillId="0" borderId="36" xfId="0" applyFont="1" applyBorder="1" applyAlignment="1">
      <alignment horizontal="center" vertical="top" wrapText="1"/>
    </xf>
    <xf numFmtId="0" fontId="0" fillId="0" borderId="36" xfId="0" applyBorder="1" applyAlignment="1">
      <alignment horizontal="center" vertical="top" wrapText="1"/>
    </xf>
    <xf numFmtId="0" fontId="21" fillId="0" borderId="0" xfId="0" applyFont="1" applyAlignment="1">
      <alignment horizontal="center" vertical="center"/>
    </xf>
    <xf numFmtId="0" fontId="0" fillId="0" borderId="0" xfId="0" applyFill="1" applyBorder="1" applyAlignment="1">
      <alignment horizontal="center"/>
    </xf>
    <xf numFmtId="0" fontId="29" fillId="0" borderId="0" xfId="0" applyFont="1" applyAlignment="1">
      <alignment horizontal="left" wrapText="1"/>
    </xf>
    <xf numFmtId="0" fontId="0" fillId="0" borderId="0" xfId="0" applyFont="1" applyAlignment="1">
      <alignment horizontal="left" wrapText="1"/>
    </xf>
    <xf numFmtId="0" fontId="0" fillId="0" borderId="0" xfId="0" applyNumberFormat="1" applyAlignment="1">
      <alignment horizontal="left" wrapText="1"/>
    </xf>
    <xf numFmtId="0" fontId="2" fillId="0" borderId="0" xfId="0" applyFont="1" applyAlignment="1">
      <alignment horizontal="left" wrapText="1"/>
    </xf>
    <xf numFmtId="0" fontId="0" fillId="0" borderId="0" xfId="0" applyAlignment="1">
      <alignment horizontal="left"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20" fillId="0" borderId="0" xfId="0" applyFont="1" applyFill="1" applyBorder="1" applyAlignment="1">
      <alignment horizontal="left" vertical="top"/>
    </xf>
    <xf numFmtId="0" fontId="1" fillId="0" borderId="0" xfId="0" applyFont="1" applyAlignment="1">
      <alignment horizontal="left" wrapText="1"/>
    </xf>
    <xf numFmtId="0" fontId="9" fillId="0" borderId="0" xfId="0" applyFont="1" applyAlignment="1" applyProtection="1">
      <alignment horizontal="center" vertical="center"/>
      <protection hidden="1"/>
    </xf>
    <xf numFmtId="0" fontId="13" fillId="0" borderId="0" xfId="0" applyFont="1" applyAlignment="1" applyProtection="1">
      <alignment horizontal="left" vertical="center"/>
      <protection hidden="1"/>
    </xf>
    <xf numFmtId="0" fontId="0" fillId="0" borderId="0" xfId="0" applyAlignment="1">
      <alignment horizontal="left" vertical="top" wrapText="1"/>
    </xf>
    <xf numFmtId="0" fontId="9"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9" fillId="0" borderId="0" xfId="0" applyFont="1" applyAlignment="1">
      <alignment horizontal="center" wrapText="1"/>
    </xf>
    <xf numFmtId="0" fontId="19" fillId="0" borderId="0" xfId="0" applyFont="1" applyAlignment="1">
      <alignment horizontal="center"/>
    </xf>
    <xf numFmtId="0" fontId="9" fillId="0" borderId="0" xfId="0" applyFont="1" applyAlignment="1">
      <alignment horizontal="center"/>
    </xf>
    <xf numFmtId="0" fontId="9" fillId="0" borderId="0" xfId="0" applyFont="1" applyBorder="1" applyAlignment="1">
      <alignment horizontal="center" wrapText="1"/>
    </xf>
    <xf numFmtId="0" fontId="6" fillId="0" borderId="0" xfId="0" applyFont="1" applyBorder="1" applyAlignment="1">
      <alignment horizontal="center" wrapText="1"/>
    </xf>
    <xf numFmtId="0" fontId="9"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9" fillId="0" borderId="37"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39" xfId="0" applyFont="1" applyBorder="1" applyAlignment="1">
      <alignment horizontal="center" vertical="center" wrapText="1"/>
    </xf>
    <xf numFmtId="1" fontId="40" fillId="0" borderId="38" xfId="0" applyNumberFormat="1" applyFont="1" applyBorder="1" applyAlignment="1">
      <alignment horizontal="center" vertical="center" wrapText="1"/>
    </xf>
    <xf numFmtId="0" fontId="40" fillId="0" borderId="50" xfId="0" applyFont="1" applyBorder="1" applyAlignment="1" applyProtection="1">
      <alignment horizontal="center" vertical="center" wrapText="1"/>
      <protection hidden="1"/>
    </xf>
    <xf numFmtId="0" fontId="47" fillId="0" borderId="0" xfId="0" applyFont="1" applyAlignment="1" applyProtection="1">
      <alignment horizontal="center" vertical="center" wrapText="1"/>
      <protection hidden="1"/>
    </xf>
    <xf numFmtId="0" fontId="48" fillId="0" borderId="0" xfId="0" applyFont="1"/>
    <xf numFmtId="0" fontId="47" fillId="0" borderId="0" xfId="0" applyFont="1" applyAlignment="1" applyProtection="1">
      <alignment horizontal="center" vertical="center"/>
      <protection hidden="1"/>
    </xf>
    <xf numFmtId="0" fontId="47" fillId="0" borderId="0" xfId="0" applyFont="1" applyAlignment="1" applyProtection="1">
      <alignment horizontal="center" vertical="center" wrapText="1"/>
      <protection hidden="1"/>
    </xf>
    <xf numFmtId="0" fontId="7" fillId="0" borderId="2" xfId="0" applyFont="1" applyBorder="1" applyAlignment="1">
      <alignment horizontal="center" vertical="center" wrapText="1"/>
    </xf>
    <xf numFmtId="1" fontId="7" fillId="0" borderId="2" xfId="0" applyNumberFormat="1" applyFont="1" applyBorder="1" applyAlignment="1">
      <alignment horizontal="center" vertical="center" wrapText="1"/>
    </xf>
    <xf numFmtId="0" fontId="7" fillId="0" borderId="2" xfId="0" applyFont="1" applyBorder="1" applyAlignment="1" applyProtection="1">
      <alignment horizontal="center" vertical="center" wrapText="1"/>
      <protection hidden="1"/>
    </xf>
    <xf numFmtId="0" fontId="48" fillId="2" borderId="2" xfId="0" applyFont="1" applyFill="1" applyBorder="1" applyAlignment="1">
      <alignment horizontal="center"/>
    </xf>
    <xf numFmtId="0" fontId="7" fillId="0" borderId="32" xfId="0" applyFont="1" applyBorder="1" applyAlignment="1">
      <alignment horizontal="center" vertical="center" wrapText="1"/>
    </xf>
    <xf numFmtId="49" fontId="48" fillId="0" borderId="18" xfId="0" applyNumberFormat="1" applyFont="1" applyBorder="1" applyAlignment="1" applyProtection="1">
      <alignment horizontal="center" vertical="center" wrapText="1"/>
      <protection locked="0"/>
    </xf>
    <xf numFmtId="0" fontId="7" fillId="0" borderId="4" xfId="0" applyFont="1" applyBorder="1" applyAlignment="1">
      <alignment horizontal="center" vertical="center" wrapText="1"/>
    </xf>
    <xf numFmtId="0" fontId="48" fillId="0" borderId="0" xfId="0" applyFont="1" applyAlignment="1">
      <alignment horizontal="center"/>
    </xf>
    <xf numFmtId="0" fontId="49" fillId="0" borderId="0" xfId="0" applyFont="1"/>
    <xf numFmtId="1" fontId="7" fillId="0" borderId="4" xfId="0" applyNumberFormat="1" applyFont="1" applyBorder="1" applyAlignment="1">
      <alignment horizontal="center" vertical="center" wrapText="1"/>
    </xf>
    <xf numFmtId="0" fontId="7" fillId="0" borderId="51" xfId="0" applyFont="1" applyBorder="1" applyAlignment="1" applyProtection="1">
      <alignment horizontal="center" vertical="center" wrapText="1"/>
      <protection hidden="1"/>
    </xf>
    <xf numFmtId="0" fontId="48" fillId="2" borderId="4" xfId="0" applyFont="1" applyFill="1" applyBorder="1" applyAlignment="1">
      <alignment horizontal="center"/>
    </xf>
    <xf numFmtId="0" fontId="48" fillId="0" borderId="17" xfId="0" applyNumberFormat="1" applyFont="1" applyBorder="1" applyAlignment="1">
      <alignment horizontal="center" vertical="center" wrapText="1"/>
    </xf>
    <xf numFmtId="49" fontId="48" fillId="0" borderId="18" xfId="0" applyNumberFormat="1" applyFont="1" applyBorder="1" applyAlignment="1">
      <alignment horizontal="center" vertical="center" wrapText="1"/>
    </xf>
    <xf numFmtId="2" fontId="48" fillId="0" borderId="27" xfId="0" applyNumberFormat="1" applyFont="1" applyBorder="1" applyAlignment="1">
      <alignment horizontal="center" vertical="center" wrapText="1"/>
    </xf>
    <xf numFmtId="49" fontId="11" fillId="0" borderId="0" xfId="0" applyNumberFormat="1" applyFont="1" applyFill="1" applyBorder="1" applyAlignment="1">
      <alignment horizontal="center" vertical="center" wrapText="1"/>
    </xf>
    <xf numFmtId="0" fontId="48" fillId="0" borderId="8" xfId="0" applyNumberFormat="1" applyFont="1" applyBorder="1" applyAlignment="1">
      <alignment horizontal="center" vertical="center" wrapText="1"/>
    </xf>
    <xf numFmtId="0" fontId="48" fillId="0" borderId="0" xfId="0" applyFont="1" applyFill="1"/>
    <xf numFmtId="0" fontId="48" fillId="0" borderId="2" xfId="0" applyFont="1" applyBorder="1" applyAlignment="1" applyProtection="1">
      <alignment horizontal="center" vertical="center" wrapText="1"/>
      <protection locked="0"/>
    </xf>
    <xf numFmtId="0" fontId="48" fillId="0" borderId="2" xfId="0" applyFont="1" applyBorder="1" applyAlignment="1">
      <alignment horizontal="center" vertical="center" wrapText="1"/>
    </xf>
    <xf numFmtId="1" fontId="48" fillId="0" borderId="2" xfId="0" applyNumberFormat="1" applyFont="1" applyBorder="1" applyAlignment="1" applyProtection="1">
      <alignment horizontal="center" vertical="center" wrapText="1"/>
      <protection locked="0"/>
    </xf>
    <xf numFmtId="2" fontId="48" fillId="0" borderId="23" xfId="0" applyNumberFormat="1" applyFont="1" applyBorder="1" applyAlignment="1" applyProtection="1">
      <alignment horizontal="center" vertical="center" wrapText="1"/>
      <protection hidden="1"/>
    </xf>
    <xf numFmtId="0" fontId="7" fillId="0" borderId="0" xfId="0" applyFont="1" applyBorder="1" applyAlignment="1">
      <alignment horizontal="center" vertical="center"/>
    </xf>
    <xf numFmtId="0" fontId="7" fillId="0" borderId="0" xfId="0" applyFont="1" applyFill="1" applyBorder="1" applyAlignment="1">
      <alignment horizontal="center" vertical="center" wrapText="1"/>
    </xf>
    <xf numFmtId="0" fontId="7" fillId="0" borderId="0" xfId="0" applyFont="1" applyBorder="1" applyAlignment="1">
      <alignment horizontal="center" vertical="center" wrapText="1"/>
    </xf>
    <xf numFmtId="0" fontId="50" fillId="0" borderId="40" xfId="0" applyFont="1" applyBorder="1"/>
    <xf numFmtId="165" fontId="50" fillId="0" borderId="41" xfId="0" applyNumberFormat="1" applyFont="1" applyBorder="1" applyAlignment="1">
      <alignment horizontal="center" vertical="center"/>
    </xf>
    <xf numFmtId="0" fontId="48" fillId="0" borderId="0" xfId="0" applyFont="1" applyBorder="1"/>
    <xf numFmtId="0" fontId="48" fillId="0" borderId="0" xfId="0" applyFont="1" applyBorder="1" applyAlignment="1">
      <alignment wrapText="1"/>
    </xf>
  </cellXfs>
  <cellStyles count="1">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3.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nexa%201_standardele%20nationale_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 val="liste"/>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UNI"/>
      <sheetName val="Date initiale"/>
      <sheetName val="Fisa verificare"/>
      <sheetName val="Descriere indicatori"/>
      <sheetName val="Punctaj necesar"/>
      <sheetName val="I1"/>
      <sheetName val="I2"/>
      <sheetName val="I3"/>
      <sheetName val="I4"/>
      <sheetName val="I5"/>
      <sheetName val="I6"/>
      <sheetName val="I7"/>
      <sheetName val="I8"/>
      <sheetName val="I9"/>
      <sheetName val="I10"/>
      <sheetName val="I11a"/>
      <sheetName val="I11b"/>
      <sheetName val="I11c"/>
      <sheetName val="I12"/>
      <sheetName val="I13"/>
      <sheetName val="I14a"/>
      <sheetName val="I14b"/>
      <sheetName val="I14c"/>
      <sheetName val="I15"/>
      <sheetName val="I16"/>
      <sheetName val="I17"/>
      <sheetName val="I18"/>
      <sheetName val="I19"/>
      <sheetName val="I20"/>
      <sheetName val="I21"/>
      <sheetName val="I22"/>
      <sheetName val="I23"/>
      <sheetName val="I24"/>
      <sheetName val="list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L12"/>
  <sheetViews>
    <sheetView showGridLines="0" showRowColHeaders="0" zoomScale="120" zoomScaleNormal="120" workbookViewId="0">
      <selection activeCell="B5" sqref="B5:L5"/>
    </sheetView>
  </sheetViews>
  <sheetFormatPr defaultRowHeight="15"/>
  <cols>
    <col min="1" max="16384" width="9.140625" style="267"/>
  </cols>
  <sheetData>
    <row r="1" spans="2:12" ht="15.75">
      <c r="B1" s="265" t="s">
        <v>180</v>
      </c>
      <c r="C1" s="266"/>
      <c r="D1" s="266"/>
      <c r="E1" s="266"/>
      <c r="F1" s="266"/>
      <c r="G1" s="266"/>
      <c r="H1" s="266"/>
      <c r="I1" s="266"/>
      <c r="J1" s="266"/>
      <c r="K1" s="266"/>
    </row>
    <row r="2" spans="2:12" ht="15.75">
      <c r="B2" s="266"/>
      <c r="C2" s="266"/>
      <c r="D2" s="266"/>
      <c r="E2" s="266"/>
      <c r="F2" s="266"/>
      <c r="G2" s="266"/>
      <c r="H2" s="266"/>
      <c r="I2" s="266"/>
      <c r="J2" s="266"/>
      <c r="K2" s="266"/>
    </row>
    <row r="3" spans="2:12" ht="90" customHeight="1">
      <c r="B3" s="493" t="s">
        <v>184</v>
      </c>
      <c r="C3" s="493"/>
      <c r="D3" s="493"/>
      <c r="E3" s="493"/>
      <c r="F3" s="493"/>
      <c r="G3" s="493"/>
      <c r="H3" s="493"/>
      <c r="I3" s="493"/>
      <c r="J3" s="493"/>
      <c r="K3" s="493"/>
      <c r="L3" s="493"/>
    </row>
    <row r="4" spans="2:12" ht="135" customHeight="1">
      <c r="B4" s="494" t="s">
        <v>267</v>
      </c>
      <c r="C4" s="494"/>
      <c r="D4" s="494"/>
      <c r="E4" s="494"/>
      <c r="F4" s="494"/>
      <c r="G4" s="494"/>
      <c r="H4" s="494"/>
      <c r="I4" s="494"/>
      <c r="J4" s="494"/>
      <c r="K4" s="494"/>
      <c r="L4" s="494"/>
    </row>
    <row r="5" spans="2:12" ht="60" customHeight="1">
      <c r="B5" s="495" t="s">
        <v>268</v>
      </c>
      <c r="C5" s="495"/>
      <c r="D5" s="495"/>
      <c r="E5" s="495"/>
      <c r="F5" s="495"/>
      <c r="G5" s="495"/>
      <c r="H5" s="495"/>
      <c r="I5" s="495"/>
      <c r="J5" s="495"/>
      <c r="K5" s="495"/>
      <c r="L5" s="495"/>
    </row>
    <row r="6" spans="2:12" ht="60" customHeight="1">
      <c r="B6" s="495" t="s">
        <v>181</v>
      </c>
      <c r="C6" s="495"/>
      <c r="D6" s="495"/>
      <c r="E6" s="495"/>
      <c r="F6" s="495"/>
      <c r="G6" s="495"/>
      <c r="H6" s="495"/>
      <c r="I6" s="495"/>
      <c r="J6" s="495"/>
      <c r="K6" s="495"/>
      <c r="L6" s="495"/>
    </row>
    <row r="7" spans="2:12" ht="60" customHeight="1">
      <c r="B7" s="492" t="s">
        <v>185</v>
      </c>
      <c r="C7" s="492"/>
      <c r="D7" s="492"/>
      <c r="E7" s="492"/>
      <c r="F7" s="492"/>
      <c r="G7" s="492"/>
      <c r="H7" s="492"/>
      <c r="I7" s="492"/>
      <c r="J7" s="492"/>
      <c r="K7" s="492"/>
      <c r="L7" s="492"/>
    </row>
    <row r="8" spans="2:12" ht="15.75">
      <c r="B8" s="266"/>
      <c r="C8" s="266"/>
      <c r="D8" s="266"/>
      <c r="E8" s="266"/>
      <c r="F8" s="266"/>
      <c r="G8" s="266"/>
      <c r="H8" s="266"/>
      <c r="I8" s="266"/>
      <c r="J8" s="266"/>
      <c r="K8" s="266"/>
    </row>
    <row r="9" spans="2:12" ht="15.75">
      <c r="B9" s="266"/>
      <c r="C9" s="266"/>
      <c r="D9" s="266"/>
      <c r="E9" s="266"/>
      <c r="F9" s="266"/>
      <c r="G9" s="266"/>
      <c r="H9" s="266"/>
      <c r="I9" s="266"/>
      <c r="J9" s="266"/>
      <c r="K9" s="266"/>
    </row>
    <row r="10" spans="2:12" ht="15.75">
      <c r="B10" s="266"/>
      <c r="C10" s="266"/>
      <c r="D10" s="266"/>
      <c r="E10" s="266"/>
      <c r="F10" s="266"/>
      <c r="G10" s="266"/>
      <c r="H10" s="266"/>
      <c r="I10" s="266"/>
      <c r="J10" s="266"/>
      <c r="K10" s="266"/>
    </row>
    <row r="11" spans="2:12" ht="15.75">
      <c r="B11" s="266"/>
      <c r="C11" s="266"/>
      <c r="D11" s="266"/>
      <c r="E11" s="266"/>
      <c r="F11" s="266"/>
      <c r="G11" s="266"/>
      <c r="H11" s="266"/>
      <c r="I11" s="266"/>
      <c r="J11" s="266"/>
      <c r="K11" s="266"/>
    </row>
    <row r="12" spans="2:12" ht="15.75">
      <c r="B12" s="266"/>
      <c r="C12" s="266"/>
      <c r="D12" s="266"/>
      <c r="E12" s="266"/>
      <c r="F12" s="266"/>
      <c r="G12" s="266"/>
      <c r="H12" s="266"/>
      <c r="I12" s="266"/>
      <c r="J12" s="266"/>
      <c r="K12" s="266"/>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15"/>
  <sheetViews>
    <sheetView workbookViewId="0">
      <selection activeCell="D22" sqref="D2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187" t="str">
        <f>'Date initiale'!C3</f>
        <v>Universitatea de Arhitectură și Urbanism "Ion Mincu" București</v>
      </c>
      <c r="B1" s="187"/>
      <c r="C1" s="187"/>
    </row>
    <row r="2" spans="1:12">
      <c r="A2" s="187" t="str">
        <f>'Date initiale'!B4&amp;" "&amp;'Date initiale'!C4</f>
        <v>Facultatea ARHITECTURA</v>
      </c>
      <c r="B2" s="187"/>
      <c r="C2" s="187"/>
    </row>
    <row r="3" spans="1:12">
      <c r="A3" s="187" t="str">
        <f>'Date initiale'!B5&amp;" "&amp;'Date initiale'!C5</f>
        <v>Departamentul SINTEZA PROIECTARII</v>
      </c>
      <c r="B3" s="187"/>
      <c r="C3" s="187"/>
    </row>
    <row r="4" spans="1:12">
      <c r="A4" s="109" t="str">
        <f>'Date initiale'!C6&amp;", "&amp;'Date initiale'!C7</f>
        <v>ALEXANDRU CRISAN, C16</v>
      </c>
      <c r="B4" s="109"/>
      <c r="C4" s="109"/>
    </row>
    <row r="5" spans="1:12" s="145" customFormat="1">
      <c r="A5" s="109"/>
      <c r="B5" s="109"/>
      <c r="C5" s="109"/>
    </row>
    <row r="6" spans="1:12" ht="15.75">
      <c r="A6" s="510" t="s">
        <v>110</v>
      </c>
      <c r="B6" s="510"/>
      <c r="C6" s="510"/>
      <c r="D6" s="510"/>
      <c r="E6" s="510"/>
      <c r="F6" s="510"/>
      <c r="G6" s="510"/>
      <c r="H6" s="510"/>
      <c r="I6" s="510"/>
    </row>
    <row r="7" spans="1:12" ht="35.25" customHeight="1">
      <c r="A7" s="513"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513"/>
      <c r="C7" s="513"/>
      <c r="D7" s="513"/>
      <c r="E7" s="513"/>
      <c r="F7" s="513"/>
      <c r="G7" s="513"/>
      <c r="H7" s="513"/>
      <c r="I7" s="513"/>
    </row>
    <row r="8" spans="1:12" ht="15.75" thickBot="1">
      <c r="A8" s="56"/>
      <c r="B8" s="56"/>
      <c r="C8" s="56"/>
      <c r="D8" s="56"/>
      <c r="E8" s="56"/>
      <c r="F8" s="56"/>
      <c r="G8" s="56"/>
      <c r="H8" s="56"/>
      <c r="I8" s="56"/>
    </row>
    <row r="9" spans="1:12" ht="30.75" thickBot="1">
      <c r="A9" s="125" t="s">
        <v>55</v>
      </c>
      <c r="B9" s="126" t="s">
        <v>83</v>
      </c>
      <c r="C9" s="126" t="s">
        <v>52</v>
      </c>
      <c r="D9" s="126" t="s">
        <v>57</v>
      </c>
      <c r="E9" s="126" t="s">
        <v>80</v>
      </c>
      <c r="F9" s="127" t="s">
        <v>87</v>
      </c>
      <c r="G9" s="126" t="s">
        <v>58</v>
      </c>
      <c r="H9" s="126" t="s">
        <v>111</v>
      </c>
      <c r="I9" s="128" t="s">
        <v>90</v>
      </c>
      <c r="K9" s="193" t="s">
        <v>108</v>
      </c>
    </row>
    <row r="10" spans="1:12" ht="15.75" thickBot="1">
      <c r="A10" s="307">
        <v>1</v>
      </c>
      <c r="B10" s="125"/>
      <c r="C10" s="305"/>
      <c r="D10" s="126"/>
      <c r="E10" s="126"/>
      <c r="F10" s="127"/>
      <c r="G10" s="126"/>
      <c r="H10" s="126"/>
      <c r="I10" s="306"/>
      <c r="K10" s="194">
        <v>10</v>
      </c>
      <c r="L10" s="268" t="s">
        <v>248</v>
      </c>
    </row>
    <row r="11" spans="1:12" s="145" customFormat="1" ht="15.75" thickBot="1">
      <c r="A11" s="307">
        <v>2</v>
      </c>
      <c r="B11" s="125"/>
      <c r="C11" s="305"/>
      <c r="D11" s="126"/>
      <c r="E11" s="126"/>
      <c r="F11" s="127"/>
      <c r="G11" s="126"/>
      <c r="H11" s="126"/>
      <c r="I11" s="306"/>
      <c r="K11" s="317"/>
      <c r="L11" s="268"/>
    </row>
    <row r="12" spans="1:12" s="145" customFormat="1" ht="15.75" thickBot="1">
      <c r="A12" s="307">
        <v>3</v>
      </c>
      <c r="B12" s="125"/>
      <c r="C12" s="305"/>
      <c r="D12" s="126"/>
      <c r="E12" s="126"/>
      <c r="F12" s="127"/>
      <c r="G12" s="126"/>
      <c r="H12" s="126"/>
      <c r="I12" s="306"/>
      <c r="K12" s="317"/>
      <c r="L12" s="268"/>
    </row>
    <row r="13" spans="1:12" ht="16.5" thickBot="1">
      <c r="A13" s="254"/>
      <c r="H13" s="275" t="str">
        <f>"Total "&amp;LEFT(A7,2)</f>
        <v>Total I5</v>
      </c>
      <c r="I13" s="304">
        <f>SUM(I10:I10)</f>
        <v>0</v>
      </c>
    </row>
    <row r="14" spans="1:12" ht="15.75">
      <c r="A14" s="44"/>
    </row>
    <row r="15" spans="1:12" ht="33.75" customHeight="1">
      <c r="A15" s="51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5" s="512"/>
      <c r="C15" s="512"/>
      <c r="D15" s="512"/>
      <c r="E15" s="512"/>
      <c r="F15" s="512"/>
      <c r="G15" s="512"/>
      <c r="H15" s="512"/>
      <c r="I15" s="512"/>
    </row>
  </sheetData>
  <mergeCells count="3">
    <mergeCell ref="A6:I6"/>
    <mergeCell ref="A7:I7"/>
    <mergeCell ref="A15:I15"/>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187" t="str">
        <f>'Date initiale'!C3</f>
        <v>Universitatea de Arhitectură și Urbanism "Ion Mincu" București</v>
      </c>
      <c r="B1" s="187"/>
      <c r="C1" s="187"/>
    </row>
    <row r="2" spans="1:12">
      <c r="A2" s="187" t="str">
        <f>'Date initiale'!B4&amp;" "&amp;'Date initiale'!C4</f>
        <v>Facultatea ARHITECTURA</v>
      </c>
      <c r="B2" s="187"/>
      <c r="C2" s="187"/>
    </row>
    <row r="3" spans="1:12">
      <c r="A3" s="187" t="str">
        <f>'Date initiale'!B5&amp;" "&amp;'Date initiale'!C5</f>
        <v>Departamentul SINTEZA PROIECTARII</v>
      </c>
      <c r="B3" s="187"/>
      <c r="C3" s="187"/>
    </row>
    <row r="4" spans="1:12">
      <c r="A4" s="109" t="str">
        <f>'Date initiale'!C6&amp;", "&amp;'Date initiale'!C7</f>
        <v>ALEXANDRU CRISAN, C16</v>
      </c>
      <c r="B4" s="109"/>
      <c r="C4" s="109"/>
    </row>
    <row r="5" spans="1:12" s="145" customFormat="1">
      <c r="A5" s="109"/>
      <c r="B5" s="109"/>
      <c r="C5" s="109"/>
    </row>
    <row r="6" spans="1:12" ht="15.75">
      <c r="A6" s="510" t="s">
        <v>110</v>
      </c>
      <c r="B6" s="510"/>
      <c r="C6" s="510"/>
      <c r="D6" s="510"/>
      <c r="E6" s="510"/>
      <c r="F6" s="510"/>
      <c r="G6" s="510"/>
      <c r="H6" s="510"/>
      <c r="I6" s="510"/>
    </row>
    <row r="7" spans="1:12" ht="15.75">
      <c r="A7" s="513" t="str">
        <f>'Descriere indicatori'!B9&amp;". "&amp;'Descriere indicatori'!C9</f>
        <v xml:space="preserve">I6. Articole in extenso în reviste ştiinţifice indexate ERIH şi clasificate în categoria NAT </v>
      </c>
      <c r="B7" s="513"/>
      <c r="C7" s="513"/>
      <c r="D7" s="513"/>
      <c r="E7" s="513"/>
      <c r="F7" s="513"/>
      <c r="G7" s="513"/>
      <c r="H7" s="513"/>
      <c r="I7" s="513"/>
    </row>
    <row r="8" spans="1:12" ht="15.75" thickBot="1">
      <c r="A8" s="136"/>
      <c r="B8" s="136"/>
      <c r="C8" s="136"/>
      <c r="D8" s="136"/>
      <c r="E8" s="136"/>
      <c r="F8" s="136"/>
      <c r="G8" s="136"/>
      <c r="H8" s="136"/>
      <c r="I8" s="136"/>
    </row>
    <row r="9" spans="1:12" ht="30.75" thickBot="1">
      <c r="A9" s="125" t="s">
        <v>55</v>
      </c>
      <c r="B9" s="126" t="s">
        <v>83</v>
      </c>
      <c r="C9" s="126" t="s">
        <v>52</v>
      </c>
      <c r="D9" s="126" t="s">
        <v>57</v>
      </c>
      <c r="E9" s="126" t="s">
        <v>80</v>
      </c>
      <c r="F9" s="127" t="s">
        <v>87</v>
      </c>
      <c r="G9" s="126" t="s">
        <v>58</v>
      </c>
      <c r="H9" s="126" t="s">
        <v>111</v>
      </c>
      <c r="I9" s="128" t="s">
        <v>90</v>
      </c>
      <c r="K9" s="193" t="s">
        <v>108</v>
      </c>
    </row>
    <row r="10" spans="1:12">
      <c r="A10" s="138">
        <v>1</v>
      </c>
      <c r="B10" s="95"/>
      <c r="C10" s="95"/>
      <c r="D10" s="95"/>
      <c r="E10" s="96"/>
      <c r="F10" s="97"/>
      <c r="G10" s="97"/>
      <c r="H10" s="97"/>
      <c r="I10" s="239"/>
      <c r="K10" s="194">
        <v>5</v>
      </c>
      <c r="L10" s="268" t="s">
        <v>248</v>
      </c>
    </row>
    <row r="11" spans="1:12">
      <c r="A11" s="139">
        <f>A10+1</f>
        <v>2</v>
      </c>
      <c r="B11" s="99"/>
      <c r="C11" s="100"/>
      <c r="D11" s="99"/>
      <c r="E11" s="101"/>
      <c r="F11" s="102"/>
      <c r="G11" s="103"/>
      <c r="H11" s="103"/>
      <c r="I11" s="237"/>
      <c r="K11" s="48"/>
    </row>
    <row r="12" spans="1:12">
      <c r="A12" s="139">
        <f t="shared" ref="A12:A19" si="0">A11+1</f>
        <v>3</v>
      </c>
      <c r="B12" s="100"/>
      <c r="C12" s="100"/>
      <c r="D12" s="100"/>
      <c r="E12" s="101"/>
      <c r="F12" s="102"/>
      <c r="G12" s="103"/>
      <c r="H12" s="103"/>
      <c r="I12" s="237"/>
    </row>
    <row r="13" spans="1:12">
      <c r="A13" s="139">
        <f t="shared" si="0"/>
        <v>4</v>
      </c>
      <c r="B13" s="100"/>
      <c r="C13" s="100"/>
      <c r="D13" s="100"/>
      <c r="E13" s="101"/>
      <c r="F13" s="102"/>
      <c r="G13" s="102"/>
      <c r="H13" s="102"/>
      <c r="I13" s="237"/>
    </row>
    <row r="14" spans="1:12">
      <c r="A14" s="139">
        <f t="shared" si="0"/>
        <v>5</v>
      </c>
      <c r="B14" s="100"/>
      <c r="C14" s="100"/>
      <c r="D14" s="100"/>
      <c r="E14" s="101"/>
      <c r="F14" s="102"/>
      <c r="G14" s="102"/>
      <c r="H14" s="102"/>
      <c r="I14" s="237"/>
    </row>
    <row r="15" spans="1:12">
      <c r="A15" s="139">
        <f t="shared" si="0"/>
        <v>6</v>
      </c>
      <c r="B15" s="100"/>
      <c r="C15" s="100"/>
      <c r="D15" s="100"/>
      <c r="E15" s="101"/>
      <c r="F15" s="102"/>
      <c r="G15" s="102"/>
      <c r="H15" s="102"/>
      <c r="I15" s="237"/>
    </row>
    <row r="16" spans="1:12">
      <c r="A16" s="139">
        <f t="shared" si="0"/>
        <v>7</v>
      </c>
      <c r="B16" s="100"/>
      <c r="C16" s="100"/>
      <c r="D16" s="100"/>
      <c r="E16" s="101"/>
      <c r="F16" s="102"/>
      <c r="G16" s="102"/>
      <c r="H16" s="102"/>
      <c r="I16" s="237"/>
    </row>
    <row r="17" spans="1:9">
      <c r="A17" s="139">
        <f t="shared" si="0"/>
        <v>8</v>
      </c>
      <c r="B17" s="100"/>
      <c r="C17" s="100"/>
      <c r="D17" s="100"/>
      <c r="E17" s="101"/>
      <c r="F17" s="102"/>
      <c r="G17" s="102"/>
      <c r="H17" s="102"/>
      <c r="I17" s="237"/>
    </row>
    <row r="18" spans="1:9">
      <c r="A18" s="139">
        <f t="shared" si="0"/>
        <v>9</v>
      </c>
      <c r="B18" s="100"/>
      <c r="C18" s="100"/>
      <c r="D18" s="100"/>
      <c r="E18" s="101"/>
      <c r="F18" s="102"/>
      <c r="G18" s="102"/>
      <c r="H18" s="102"/>
      <c r="I18" s="237"/>
    </row>
    <row r="19" spans="1:9" ht="15.75" thickBot="1">
      <c r="A19" s="140">
        <f t="shared" si="0"/>
        <v>10</v>
      </c>
      <c r="B19" s="105"/>
      <c r="C19" s="105"/>
      <c r="D19" s="105"/>
      <c r="E19" s="106"/>
      <c r="F19" s="107"/>
      <c r="G19" s="107"/>
      <c r="H19" s="107"/>
      <c r="I19" s="238"/>
    </row>
    <row r="20" spans="1:9" ht="15.75" thickBot="1">
      <c r="A20" s="253"/>
      <c r="B20" s="109"/>
      <c r="C20" s="109"/>
      <c r="D20" s="109"/>
      <c r="E20" s="109"/>
      <c r="F20" s="109"/>
      <c r="G20" s="109"/>
      <c r="H20" s="111" t="str">
        <f>"Total "&amp;LEFT(A7,2)</f>
        <v>Total I6</v>
      </c>
      <c r="I20" s="112">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35"/>
  <sheetViews>
    <sheetView topLeftCell="A19" workbookViewId="0">
      <selection activeCell="I31" sqref="I31"/>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187" t="str">
        <f>'Date initiale'!C3</f>
        <v>Universitatea de Arhitectură și Urbanism "Ion Mincu" București</v>
      </c>
      <c r="B1" s="187"/>
      <c r="C1" s="187"/>
      <c r="D1" s="6"/>
      <c r="E1" s="6"/>
      <c r="F1" s="6"/>
      <c r="G1" s="6"/>
      <c r="H1" s="6"/>
      <c r="I1" s="6"/>
      <c r="J1" s="6"/>
    </row>
    <row r="2" spans="1:12" ht="15.75">
      <c r="A2" s="187" t="str">
        <f>'Date initiale'!B4&amp;" "&amp;'Date initiale'!C4</f>
        <v>Facultatea ARHITECTURA</v>
      </c>
      <c r="B2" s="187"/>
      <c r="C2" s="187"/>
      <c r="D2" s="6"/>
      <c r="E2" s="6"/>
      <c r="F2" s="6"/>
      <c r="G2" s="6"/>
      <c r="H2" s="6"/>
      <c r="I2" s="6"/>
      <c r="J2" s="6"/>
    </row>
    <row r="3" spans="1:12" ht="15.75">
      <c r="A3" s="187" t="str">
        <f>'Date initiale'!B5&amp;" "&amp;'Date initiale'!C5</f>
        <v>Departamentul SINTEZA PROIECTARII</v>
      </c>
      <c r="B3" s="187"/>
      <c r="C3" s="187"/>
      <c r="D3" s="6"/>
      <c r="E3" s="6"/>
      <c r="F3" s="6"/>
      <c r="G3" s="6"/>
      <c r="H3" s="6"/>
      <c r="I3" s="6"/>
      <c r="J3" s="6"/>
    </row>
    <row r="4" spans="1:12" ht="15.75">
      <c r="A4" s="191" t="str">
        <f>'Date initiale'!C6&amp;", "&amp;'Date initiale'!C7</f>
        <v>ALEXANDRU CRISAN, C16</v>
      </c>
      <c r="B4" s="191"/>
      <c r="C4" s="191"/>
      <c r="D4" s="6"/>
      <c r="E4" s="6"/>
      <c r="F4" s="6"/>
      <c r="G4" s="6"/>
      <c r="H4" s="6"/>
      <c r="I4" s="6"/>
      <c r="J4" s="6"/>
    </row>
    <row r="5" spans="1:12" s="145" customFormat="1" ht="15.75">
      <c r="A5" s="191"/>
      <c r="B5" s="191"/>
      <c r="C5" s="191"/>
      <c r="D5" s="6"/>
      <c r="E5" s="6"/>
      <c r="F5" s="6"/>
      <c r="G5" s="6"/>
      <c r="H5" s="6"/>
      <c r="I5" s="6"/>
      <c r="J5" s="6"/>
    </row>
    <row r="6" spans="1:12" ht="15.75">
      <c r="A6" s="514" t="s">
        <v>110</v>
      </c>
      <c r="B6" s="514"/>
      <c r="C6" s="514"/>
      <c r="D6" s="514"/>
      <c r="E6" s="514"/>
      <c r="F6" s="514"/>
      <c r="G6" s="514"/>
      <c r="H6" s="514"/>
      <c r="I6" s="514"/>
      <c r="J6" s="6"/>
    </row>
    <row r="7" spans="1:12" ht="15.75">
      <c r="A7" s="513" t="str">
        <f>'Descriere indicatori'!B10&amp;". "&amp;'Descriere indicatori'!C10</f>
        <v xml:space="preserve">I7. Articole in extenso în reviste ştiinţifice recunoscute în domenii conexe* </v>
      </c>
      <c r="B7" s="513"/>
      <c r="C7" s="513"/>
      <c r="D7" s="513"/>
      <c r="E7" s="513"/>
      <c r="F7" s="513"/>
      <c r="G7" s="513"/>
      <c r="H7" s="513"/>
      <c r="I7" s="513"/>
      <c r="J7" s="6"/>
    </row>
    <row r="8" spans="1:12" ht="16.5" thickBot="1">
      <c r="A8" s="137"/>
      <c r="B8" s="137"/>
      <c r="C8" s="137"/>
      <c r="D8" s="137"/>
      <c r="E8" s="137"/>
      <c r="F8" s="137"/>
      <c r="G8" s="137"/>
      <c r="H8" s="137"/>
      <c r="I8" s="137"/>
      <c r="J8" s="6"/>
    </row>
    <row r="9" spans="1:12" ht="30.75" thickBot="1">
      <c r="A9" s="125" t="s">
        <v>55</v>
      </c>
      <c r="B9" s="126" t="s">
        <v>83</v>
      </c>
      <c r="C9" s="126" t="s">
        <v>52</v>
      </c>
      <c r="D9" s="126" t="s">
        <v>57</v>
      </c>
      <c r="E9" s="126" t="s">
        <v>80</v>
      </c>
      <c r="F9" s="127" t="s">
        <v>87</v>
      </c>
      <c r="G9" s="126" t="s">
        <v>58</v>
      </c>
      <c r="H9" s="126" t="s">
        <v>111</v>
      </c>
      <c r="I9" s="128" t="s">
        <v>90</v>
      </c>
      <c r="J9" s="6"/>
      <c r="K9" s="193" t="s">
        <v>108</v>
      </c>
    </row>
    <row r="10" spans="1:12" s="145" customFormat="1" ht="45">
      <c r="A10" s="479"/>
      <c r="B10" s="322" t="s">
        <v>274</v>
      </c>
      <c r="C10" s="486" t="s">
        <v>600</v>
      </c>
      <c r="D10" s="486" t="s">
        <v>601</v>
      </c>
      <c r="E10" s="486" t="s">
        <v>602</v>
      </c>
      <c r="F10" s="525">
        <v>2018</v>
      </c>
      <c r="G10" s="486" t="s">
        <v>603</v>
      </c>
      <c r="H10" s="486">
        <v>3</v>
      </c>
      <c r="I10" s="526">
        <v>5</v>
      </c>
      <c r="J10" s="6"/>
      <c r="K10" s="194"/>
    </row>
    <row r="11" spans="1:12" s="145" customFormat="1" ht="30">
      <c r="A11" s="321">
        <v>1</v>
      </c>
      <c r="B11" s="322" t="s">
        <v>274</v>
      </c>
      <c r="C11" s="323" t="s">
        <v>275</v>
      </c>
      <c r="D11" s="324" t="s">
        <v>276</v>
      </c>
      <c r="E11" s="325" t="s">
        <v>277</v>
      </c>
      <c r="F11" s="326">
        <v>2014</v>
      </c>
      <c r="G11" s="327" t="s">
        <v>278</v>
      </c>
      <c r="H11" s="323">
        <v>36</v>
      </c>
      <c r="I11" s="328">
        <v>5</v>
      </c>
      <c r="J11" s="6"/>
      <c r="K11" s="194"/>
    </row>
    <row r="12" spans="1:12" s="145" customFormat="1" ht="30">
      <c r="A12" s="321">
        <v>2</v>
      </c>
      <c r="B12" s="322" t="s">
        <v>274</v>
      </c>
      <c r="C12" s="323" t="s">
        <v>279</v>
      </c>
      <c r="D12" s="324" t="s">
        <v>276</v>
      </c>
      <c r="E12" s="325" t="s">
        <v>277</v>
      </c>
      <c r="F12" s="326">
        <v>2014</v>
      </c>
      <c r="G12" s="327" t="s">
        <v>278</v>
      </c>
      <c r="H12" s="323" t="s">
        <v>280</v>
      </c>
      <c r="I12" s="328">
        <v>5</v>
      </c>
      <c r="J12" s="6"/>
      <c r="K12" s="194"/>
    </row>
    <row r="13" spans="1:12" ht="30">
      <c r="A13" s="321">
        <v>3</v>
      </c>
      <c r="B13" s="322" t="s">
        <v>274</v>
      </c>
      <c r="C13" s="323" t="s">
        <v>281</v>
      </c>
      <c r="D13" s="324" t="s">
        <v>276</v>
      </c>
      <c r="E13" s="325" t="s">
        <v>277</v>
      </c>
      <c r="F13" s="326">
        <v>2014</v>
      </c>
      <c r="G13" s="327" t="s">
        <v>282</v>
      </c>
      <c r="H13" s="323" t="s">
        <v>283</v>
      </c>
      <c r="I13" s="328">
        <v>5</v>
      </c>
      <c r="J13" s="6"/>
      <c r="K13" s="194">
        <v>5</v>
      </c>
      <c r="L13" s="268" t="s">
        <v>248</v>
      </c>
    </row>
    <row r="14" spans="1:12" ht="30">
      <c r="A14" s="329">
        <v>4</v>
      </c>
      <c r="B14" s="322" t="s">
        <v>274</v>
      </c>
      <c r="C14" s="327" t="s">
        <v>284</v>
      </c>
      <c r="D14" s="324" t="s">
        <v>276</v>
      </c>
      <c r="E14" s="325" t="s">
        <v>277</v>
      </c>
      <c r="F14" s="330">
        <v>2013</v>
      </c>
      <c r="G14" s="327" t="s">
        <v>285</v>
      </c>
      <c r="H14" s="330" t="s">
        <v>286</v>
      </c>
      <c r="I14" s="328">
        <v>5</v>
      </c>
      <c r="J14" s="43"/>
      <c r="K14" s="48"/>
    </row>
    <row r="15" spans="1:12" ht="30">
      <c r="A15" s="331" t="s">
        <v>287</v>
      </c>
      <c r="B15" s="332" t="s">
        <v>288</v>
      </c>
      <c r="C15" s="333" t="s">
        <v>289</v>
      </c>
      <c r="D15" s="334" t="s">
        <v>276</v>
      </c>
      <c r="E15" s="335" t="s">
        <v>290</v>
      </c>
      <c r="F15" s="336">
        <v>2013</v>
      </c>
      <c r="G15" s="337" t="s">
        <v>291</v>
      </c>
      <c r="H15" s="335" t="s">
        <v>292</v>
      </c>
      <c r="I15" s="338">
        <v>2.5</v>
      </c>
      <c r="J15" s="43"/>
    </row>
    <row r="16" spans="1:12" ht="30">
      <c r="A16" s="329">
        <v>6</v>
      </c>
      <c r="B16" s="322" t="s">
        <v>274</v>
      </c>
      <c r="C16" s="333" t="s">
        <v>293</v>
      </c>
      <c r="D16" s="324" t="s">
        <v>276</v>
      </c>
      <c r="E16" s="339" t="s">
        <v>277</v>
      </c>
      <c r="F16" s="330">
        <v>2012</v>
      </c>
      <c r="G16" s="337" t="s">
        <v>294</v>
      </c>
      <c r="H16" s="335" t="s">
        <v>295</v>
      </c>
      <c r="I16" s="328">
        <v>5</v>
      </c>
      <c r="J16" s="6"/>
    </row>
    <row r="17" spans="1:10" s="145" customFormat="1" ht="45">
      <c r="A17" s="331" t="s">
        <v>296</v>
      </c>
      <c r="B17" s="322" t="s">
        <v>274</v>
      </c>
      <c r="C17" s="333" t="s">
        <v>297</v>
      </c>
      <c r="D17" s="324" t="s">
        <v>276</v>
      </c>
      <c r="E17" s="339" t="s">
        <v>277</v>
      </c>
      <c r="F17" s="330">
        <v>2012</v>
      </c>
      <c r="G17" s="337" t="s">
        <v>294</v>
      </c>
      <c r="H17" s="335" t="s">
        <v>298</v>
      </c>
      <c r="I17" s="328">
        <v>5</v>
      </c>
      <c r="J17" s="6"/>
    </row>
    <row r="18" spans="1:10" s="145" customFormat="1" ht="30">
      <c r="A18" s="331" t="s">
        <v>299</v>
      </c>
      <c r="B18" s="322" t="s">
        <v>274</v>
      </c>
      <c r="C18" s="333" t="s">
        <v>300</v>
      </c>
      <c r="D18" s="324" t="s">
        <v>276</v>
      </c>
      <c r="E18" s="339" t="s">
        <v>277</v>
      </c>
      <c r="F18" s="330">
        <v>2012</v>
      </c>
      <c r="G18" s="337" t="s">
        <v>301</v>
      </c>
      <c r="H18" s="340" t="s">
        <v>302</v>
      </c>
      <c r="I18" s="328">
        <v>5</v>
      </c>
      <c r="J18" s="6"/>
    </row>
    <row r="19" spans="1:10" s="145" customFormat="1" ht="30">
      <c r="A19" s="331" t="s">
        <v>303</v>
      </c>
      <c r="B19" s="322" t="s">
        <v>274</v>
      </c>
      <c r="C19" s="333" t="s">
        <v>304</v>
      </c>
      <c r="D19" s="324" t="s">
        <v>276</v>
      </c>
      <c r="E19" s="335" t="s">
        <v>277</v>
      </c>
      <c r="F19" s="330">
        <v>2012</v>
      </c>
      <c r="G19" s="337" t="s">
        <v>305</v>
      </c>
      <c r="H19" s="339" t="s">
        <v>306</v>
      </c>
      <c r="I19" s="328">
        <v>5</v>
      </c>
      <c r="J19" s="6"/>
    </row>
    <row r="20" spans="1:10" s="145" customFormat="1" ht="30">
      <c r="A20" s="331" t="s">
        <v>307</v>
      </c>
      <c r="B20" s="322" t="s">
        <v>274</v>
      </c>
      <c r="C20" s="341" t="s">
        <v>308</v>
      </c>
      <c r="D20" s="324" t="s">
        <v>276</v>
      </c>
      <c r="E20" s="342" t="s">
        <v>277</v>
      </c>
      <c r="F20" s="330">
        <v>2012</v>
      </c>
      <c r="G20" s="330" t="s">
        <v>309</v>
      </c>
      <c r="H20" s="330" t="s">
        <v>310</v>
      </c>
      <c r="I20" s="328">
        <v>5</v>
      </c>
      <c r="J20" s="6"/>
    </row>
    <row r="21" spans="1:10" s="145" customFormat="1" ht="15.75">
      <c r="A21" s="331" t="s">
        <v>311</v>
      </c>
      <c r="B21" s="322" t="s">
        <v>274</v>
      </c>
      <c r="C21" s="327" t="s">
        <v>312</v>
      </c>
      <c r="D21" s="324" t="s">
        <v>276</v>
      </c>
      <c r="E21" s="342" t="s">
        <v>277</v>
      </c>
      <c r="F21" s="330">
        <v>2012</v>
      </c>
      <c r="G21" s="325" t="s">
        <v>309</v>
      </c>
      <c r="H21" s="330" t="s">
        <v>313</v>
      </c>
      <c r="I21" s="328">
        <v>5</v>
      </c>
      <c r="J21" s="6"/>
    </row>
    <row r="22" spans="1:10" s="145" customFormat="1" ht="30">
      <c r="A22" s="329">
        <v>12</v>
      </c>
      <c r="B22" s="322" t="s">
        <v>274</v>
      </c>
      <c r="C22" s="341" t="s">
        <v>312</v>
      </c>
      <c r="D22" s="324" t="s">
        <v>314</v>
      </c>
      <c r="E22" s="343" t="s">
        <v>315</v>
      </c>
      <c r="F22" s="330">
        <v>2012</v>
      </c>
      <c r="G22" s="330" t="s">
        <v>316</v>
      </c>
      <c r="H22" s="330">
        <v>1</v>
      </c>
      <c r="I22" s="328">
        <v>5</v>
      </c>
      <c r="J22" s="6"/>
    </row>
    <row r="23" spans="1:10" s="145" customFormat="1" ht="15.75">
      <c r="A23" s="331" t="s">
        <v>317</v>
      </c>
      <c r="B23" s="322" t="s">
        <v>274</v>
      </c>
      <c r="C23" s="341" t="s">
        <v>318</v>
      </c>
      <c r="D23" s="324" t="s">
        <v>276</v>
      </c>
      <c r="E23" s="325" t="s">
        <v>277</v>
      </c>
      <c r="F23" s="330">
        <v>2011</v>
      </c>
      <c r="G23" s="325" t="s">
        <v>319</v>
      </c>
      <c r="H23" s="330" t="s">
        <v>320</v>
      </c>
      <c r="I23" s="328">
        <v>5</v>
      </c>
      <c r="J23" s="6"/>
    </row>
    <row r="24" spans="1:10" ht="30">
      <c r="A24" s="329">
        <v>14</v>
      </c>
      <c r="B24" s="332" t="s">
        <v>288</v>
      </c>
      <c r="C24" s="333" t="s">
        <v>321</v>
      </c>
      <c r="D24" s="334" t="s">
        <v>276</v>
      </c>
      <c r="E24" s="335" t="s">
        <v>322</v>
      </c>
      <c r="F24" s="336">
        <v>2008</v>
      </c>
      <c r="G24" s="344" t="s">
        <v>323</v>
      </c>
      <c r="H24" s="336" t="s">
        <v>324</v>
      </c>
      <c r="I24" s="338">
        <v>2.5</v>
      </c>
      <c r="J24" s="6"/>
    </row>
    <row r="25" spans="1:10" ht="45">
      <c r="A25" s="331" t="s">
        <v>325</v>
      </c>
      <c r="B25" s="332" t="s">
        <v>288</v>
      </c>
      <c r="C25" s="337" t="s">
        <v>326</v>
      </c>
      <c r="D25" s="334" t="s">
        <v>276</v>
      </c>
      <c r="E25" s="345" t="s">
        <v>322</v>
      </c>
      <c r="F25" s="345"/>
      <c r="G25" s="346" t="s">
        <v>327</v>
      </c>
      <c r="H25" s="345" t="s">
        <v>328</v>
      </c>
      <c r="I25" s="347">
        <v>2.5</v>
      </c>
      <c r="J25" s="6"/>
    </row>
    <row r="26" spans="1:10" ht="45">
      <c r="A26" s="331" t="s">
        <v>329</v>
      </c>
      <c r="B26" s="332" t="s">
        <v>288</v>
      </c>
      <c r="C26" s="337" t="s">
        <v>330</v>
      </c>
      <c r="D26" s="334" t="s">
        <v>276</v>
      </c>
      <c r="E26" s="345" t="s">
        <v>322</v>
      </c>
      <c r="F26" s="345">
        <v>2006</v>
      </c>
      <c r="G26" s="346" t="s">
        <v>331</v>
      </c>
      <c r="H26" s="345" t="s">
        <v>332</v>
      </c>
      <c r="I26" s="347">
        <v>2.5</v>
      </c>
      <c r="J26" s="6"/>
    </row>
    <row r="27" spans="1:10" ht="60">
      <c r="A27" s="329">
        <v>17</v>
      </c>
      <c r="B27" s="322" t="s">
        <v>274</v>
      </c>
      <c r="C27" s="341" t="s">
        <v>333</v>
      </c>
      <c r="D27" s="324" t="s">
        <v>334</v>
      </c>
      <c r="E27" s="325" t="s">
        <v>335</v>
      </c>
      <c r="F27" s="330">
        <v>2005</v>
      </c>
      <c r="G27" s="325" t="s">
        <v>336</v>
      </c>
      <c r="H27" s="330" t="s">
        <v>337</v>
      </c>
      <c r="I27" s="328">
        <v>5</v>
      </c>
      <c r="J27" s="6"/>
    </row>
    <row r="28" spans="1:10" ht="15.75">
      <c r="A28" s="331" t="s">
        <v>338</v>
      </c>
      <c r="B28" s="322" t="s">
        <v>274</v>
      </c>
      <c r="C28" s="348" t="s">
        <v>339</v>
      </c>
      <c r="D28" s="348" t="s">
        <v>340</v>
      </c>
      <c r="E28" s="325" t="s">
        <v>341</v>
      </c>
      <c r="F28" s="330">
        <v>2004</v>
      </c>
      <c r="G28" s="325" t="s">
        <v>342</v>
      </c>
      <c r="H28" s="330">
        <v>1</v>
      </c>
      <c r="I28" s="328">
        <v>5</v>
      </c>
      <c r="J28" s="6"/>
    </row>
    <row r="29" spans="1:10" s="145" customFormat="1" ht="45">
      <c r="A29" s="329">
        <v>19</v>
      </c>
      <c r="B29" s="332" t="s">
        <v>288</v>
      </c>
      <c r="C29" s="337" t="s">
        <v>343</v>
      </c>
      <c r="D29" s="334" t="s">
        <v>334</v>
      </c>
      <c r="E29" s="335" t="s">
        <v>341</v>
      </c>
      <c r="F29" s="336">
        <v>2005</v>
      </c>
      <c r="G29" s="335" t="s">
        <v>344</v>
      </c>
      <c r="H29" s="336" t="s">
        <v>345</v>
      </c>
      <c r="I29" s="338">
        <v>2.5</v>
      </c>
      <c r="J29" s="6"/>
    </row>
    <row r="30" spans="1:10" s="145" customFormat="1" ht="30.75" thickBot="1">
      <c r="A30" s="331" t="s">
        <v>346</v>
      </c>
      <c r="B30" s="349" t="s">
        <v>288</v>
      </c>
      <c r="C30" s="350" t="s">
        <v>347</v>
      </c>
      <c r="D30" s="351" t="s">
        <v>334</v>
      </c>
      <c r="E30" s="352" t="s">
        <v>341</v>
      </c>
      <c r="F30" s="353">
        <v>2003</v>
      </c>
      <c r="G30" s="352" t="s">
        <v>348</v>
      </c>
      <c r="H30" s="353" t="s">
        <v>349</v>
      </c>
      <c r="I30" s="354">
        <v>2.5</v>
      </c>
      <c r="J30" s="6"/>
    </row>
    <row r="31" spans="1:10" s="145" customFormat="1" ht="16.5" thickBot="1">
      <c r="A31" s="252"/>
      <c r="B31" s="109"/>
      <c r="C31" s="109"/>
      <c r="D31" s="109"/>
      <c r="E31" s="109"/>
      <c r="F31" s="109"/>
      <c r="G31" s="109"/>
      <c r="H31" s="111" t="str">
        <f>"Total "&amp;LEFT(A7,2)</f>
        <v>Total I7</v>
      </c>
      <c r="I31" s="112">
        <f>SUM(I10:I30)</f>
        <v>90</v>
      </c>
      <c r="J31" s="6"/>
    </row>
    <row r="32" spans="1:10" ht="15.75">
      <c r="A32" s="36"/>
      <c r="B32" s="36"/>
      <c r="C32" s="36"/>
      <c r="D32" s="36"/>
      <c r="E32" s="36"/>
      <c r="F32" s="36"/>
      <c r="G32" s="36"/>
      <c r="H32" s="36"/>
      <c r="I32" s="37"/>
      <c r="J32" s="6"/>
    </row>
    <row r="33" spans="1:10" ht="15.75">
      <c r="A33" s="51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33" s="512"/>
      <c r="C33" s="512"/>
      <c r="D33" s="512"/>
      <c r="E33" s="512"/>
      <c r="F33" s="512"/>
      <c r="G33" s="512"/>
      <c r="H33" s="512"/>
      <c r="I33" s="512"/>
      <c r="J33" s="6"/>
    </row>
    <row r="34" spans="1:10">
      <c r="A34" s="38"/>
      <c r="B34" s="145"/>
      <c r="C34" s="145"/>
      <c r="D34" s="145"/>
      <c r="E34" s="145"/>
      <c r="F34" s="145"/>
      <c r="G34" s="145"/>
      <c r="H34" s="145"/>
      <c r="I34" s="145"/>
    </row>
    <row r="35" spans="1:10" ht="33.75" customHeight="1">
      <c r="A35" s="38"/>
      <c r="B35" s="145"/>
      <c r="C35" s="145"/>
      <c r="D35" s="145"/>
      <c r="E35" s="145"/>
      <c r="F35" s="145"/>
      <c r="G35" s="145"/>
      <c r="H35" s="145"/>
      <c r="I35" s="145"/>
    </row>
  </sheetData>
  <mergeCells count="3">
    <mergeCell ref="A6:I6"/>
    <mergeCell ref="A7:I7"/>
    <mergeCell ref="A33:I33"/>
  </mergeCells>
  <phoneticPr fontId="0" type="noConversion"/>
  <printOptions horizontalCentered="1"/>
  <pageMargins left="0.74803149606299213" right="0.74803149606299213" top="0.78740157480314965" bottom="0.59055118110236227" header="0.31496062992125984" footer="0.31496062992125984"/>
  <pageSetup paperSize="9" scale="6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22"/>
  <sheetViews>
    <sheetView workbookViewId="0">
      <selection activeCell="I24" sqref="I24"/>
    </sheetView>
  </sheetViews>
  <sheetFormatPr defaultRowHeight="15"/>
  <cols>
    <col min="1" max="1" width="5.140625" customWidth="1"/>
    <col min="2" max="2" width="22.140625" customWidth="1"/>
    <col min="3" max="3" width="27.140625" customWidth="1"/>
    <col min="4" max="4" width="21.42578125" customWidth="1"/>
    <col min="5" max="5" width="17.42578125" customWidth="1"/>
    <col min="6" max="6" width="6.85546875" customWidth="1"/>
    <col min="7" max="7" width="10.5703125" customWidth="1"/>
    <col min="8" max="8" width="10" customWidth="1"/>
    <col min="9" max="9" width="9.7109375" customWidth="1"/>
  </cols>
  <sheetData>
    <row r="1" spans="1:12">
      <c r="A1" s="187" t="str">
        <f>'Date initiale'!C3</f>
        <v>Universitatea de Arhitectură și Urbanism "Ion Mincu" București</v>
      </c>
      <c r="B1" s="187"/>
      <c r="C1" s="187"/>
    </row>
    <row r="2" spans="1:12">
      <c r="A2" s="187" t="str">
        <f>'Date initiale'!B4&amp;" "&amp;'Date initiale'!C4</f>
        <v>Facultatea ARHITECTURA</v>
      </c>
      <c r="B2" s="187"/>
      <c r="C2" s="187"/>
    </row>
    <row r="3" spans="1:12">
      <c r="A3" s="187" t="str">
        <f>'Date initiale'!B5&amp;" "&amp;'Date initiale'!C5</f>
        <v>Departamentul SINTEZA PROIECTARII</v>
      </c>
      <c r="B3" s="187"/>
      <c r="C3" s="187"/>
    </row>
    <row r="4" spans="1:12">
      <c r="A4" s="109" t="str">
        <f>'Date initiale'!C6&amp;", "&amp;'Date initiale'!C7</f>
        <v>ALEXANDRU CRISAN, C16</v>
      </c>
      <c r="B4" s="109"/>
      <c r="C4" s="109"/>
    </row>
    <row r="5" spans="1:12" s="145" customFormat="1">
      <c r="A5" s="109"/>
      <c r="B5" s="109"/>
      <c r="C5" s="109"/>
    </row>
    <row r="6" spans="1:12" ht="15.75">
      <c r="A6" s="510" t="s">
        <v>110</v>
      </c>
      <c r="B6" s="510"/>
      <c r="C6" s="510"/>
      <c r="D6" s="510"/>
      <c r="E6" s="510"/>
      <c r="F6" s="510"/>
      <c r="G6" s="510"/>
      <c r="H6" s="510"/>
      <c r="I6" s="510"/>
    </row>
    <row r="7" spans="1:12" ht="15.75">
      <c r="A7" s="513" t="str">
        <f>'Descriere indicatori'!B11&amp;". "&amp;'Descriere indicatori'!C11</f>
        <v xml:space="preserve">I8. Studii in extenso apărute în volume colective publicate la edituri de prestigiu internaţional* </v>
      </c>
      <c r="B7" s="513"/>
      <c r="C7" s="513"/>
      <c r="D7" s="513"/>
      <c r="E7" s="513"/>
      <c r="F7" s="513"/>
      <c r="G7" s="513"/>
      <c r="H7" s="513"/>
      <c r="I7" s="513"/>
    </row>
    <row r="8" spans="1:12" ht="15.75" thickBot="1">
      <c r="A8" s="136"/>
      <c r="B8" s="136"/>
      <c r="C8" s="136"/>
      <c r="D8" s="136"/>
      <c r="E8" s="136"/>
      <c r="F8" s="136"/>
      <c r="G8" s="136"/>
      <c r="H8" s="136"/>
      <c r="I8" s="136"/>
    </row>
    <row r="9" spans="1:12" ht="30.75" thickBot="1">
      <c r="A9" s="148" t="s">
        <v>55</v>
      </c>
      <c r="B9" s="149" t="s">
        <v>83</v>
      </c>
      <c r="C9" s="149" t="s">
        <v>52</v>
      </c>
      <c r="D9" s="149" t="s">
        <v>57</v>
      </c>
      <c r="E9" s="149" t="s">
        <v>80</v>
      </c>
      <c r="F9" s="150" t="s">
        <v>87</v>
      </c>
      <c r="G9" s="149" t="s">
        <v>58</v>
      </c>
      <c r="H9" s="149" t="s">
        <v>111</v>
      </c>
      <c r="I9" s="151" t="s">
        <v>90</v>
      </c>
      <c r="K9" s="193" t="s">
        <v>108</v>
      </c>
    </row>
    <row r="10" spans="1:12">
      <c r="A10" s="94">
        <v>1</v>
      </c>
      <c r="B10" s="287"/>
      <c r="C10" s="287"/>
      <c r="D10" s="287"/>
      <c r="E10" s="287"/>
      <c r="F10" s="287"/>
      <c r="G10" s="287"/>
      <c r="H10" s="287"/>
      <c r="I10" s="288"/>
      <c r="K10" s="194">
        <v>10</v>
      </c>
      <c r="L10" s="268" t="s">
        <v>249</v>
      </c>
    </row>
    <row r="11" spans="1:12">
      <c r="A11" s="135">
        <f>A10+1</f>
        <v>2</v>
      </c>
      <c r="B11" s="13"/>
      <c r="C11" s="13"/>
      <c r="D11" s="13"/>
      <c r="E11" s="13"/>
      <c r="F11" s="13"/>
      <c r="G11" s="13"/>
      <c r="H11" s="13"/>
      <c r="I11" s="286"/>
      <c r="K11" s="48"/>
    </row>
    <row r="12" spans="1:12">
      <c r="A12" s="135">
        <f t="shared" ref="A12:A18" si="0">A11+1</f>
        <v>3</v>
      </c>
      <c r="B12" s="100"/>
      <c r="C12" s="100"/>
      <c r="D12" s="100"/>
      <c r="E12" s="101"/>
      <c r="F12" s="102"/>
      <c r="G12" s="102"/>
      <c r="H12" s="102"/>
      <c r="I12" s="237"/>
    </row>
    <row r="13" spans="1:12">
      <c r="A13" s="135">
        <f t="shared" si="0"/>
        <v>4</v>
      </c>
      <c r="B13" s="100"/>
      <c r="C13" s="100"/>
      <c r="D13" s="100"/>
      <c r="E13" s="101"/>
      <c r="F13" s="102"/>
      <c r="G13" s="102"/>
      <c r="H13" s="102"/>
      <c r="I13" s="237"/>
    </row>
    <row r="14" spans="1:12">
      <c r="A14" s="135">
        <f t="shared" si="0"/>
        <v>5</v>
      </c>
      <c r="B14" s="100"/>
      <c r="C14" s="100"/>
      <c r="D14" s="100"/>
      <c r="E14" s="101"/>
      <c r="F14" s="102"/>
      <c r="G14" s="102"/>
      <c r="H14" s="102"/>
      <c r="I14" s="237"/>
    </row>
    <row r="15" spans="1:12">
      <c r="A15" s="135">
        <f t="shared" si="0"/>
        <v>6</v>
      </c>
      <c r="B15" s="100"/>
      <c r="C15" s="100"/>
      <c r="D15" s="100"/>
      <c r="E15" s="101"/>
      <c r="F15" s="102"/>
      <c r="G15" s="102"/>
      <c r="H15" s="102"/>
      <c r="I15" s="237"/>
    </row>
    <row r="16" spans="1:12">
      <c r="A16" s="135">
        <f t="shared" si="0"/>
        <v>7</v>
      </c>
      <c r="B16" s="100"/>
      <c r="C16" s="100"/>
      <c r="D16" s="100"/>
      <c r="E16" s="101"/>
      <c r="F16" s="102"/>
      <c r="G16" s="102"/>
      <c r="H16" s="102"/>
      <c r="I16" s="237"/>
    </row>
    <row r="17" spans="1:10">
      <c r="A17" s="135">
        <f t="shared" si="0"/>
        <v>8</v>
      </c>
      <c r="B17" s="100"/>
      <c r="C17" s="100"/>
      <c r="D17" s="100"/>
      <c r="E17" s="101"/>
      <c r="F17" s="102"/>
      <c r="G17" s="102"/>
      <c r="H17" s="102"/>
      <c r="I17" s="237"/>
    </row>
    <row r="18" spans="1:10">
      <c r="A18" s="135">
        <f t="shared" si="0"/>
        <v>9</v>
      </c>
      <c r="B18" s="100"/>
      <c r="C18" s="100"/>
      <c r="D18" s="100"/>
      <c r="E18" s="101"/>
      <c r="F18" s="102"/>
      <c r="G18" s="102"/>
      <c r="H18" s="102"/>
      <c r="I18" s="237"/>
    </row>
    <row r="19" spans="1:10" ht="15.75" thickBot="1">
      <c r="A19" s="110">
        <f>A18+1</f>
        <v>10</v>
      </c>
      <c r="B19" s="105"/>
      <c r="C19" s="105"/>
      <c r="D19" s="105"/>
      <c r="E19" s="106"/>
      <c r="F19" s="107"/>
      <c r="G19" s="107"/>
      <c r="H19" s="107"/>
      <c r="I19" s="238"/>
    </row>
    <row r="20" spans="1:10" ht="16.5" thickBot="1">
      <c r="A20" s="252"/>
      <c r="B20" s="109"/>
      <c r="C20" s="109"/>
      <c r="D20" s="109"/>
      <c r="E20" s="109"/>
      <c r="F20" s="109"/>
      <c r="G20" s="109"/>
      <c r="H20" s="111" t="str">
        <f>"Total "&amp;LEFT(A7,2)</f>
        <v>Total I8</v>
      </c>
      <c r="I20" s="112">
        <f>SUM(I12:I19)</f>
        <v>0</v>
      </c>
      <c r="J20" s="6"/>
    </row>
    <row r="22" spans="1:10" ht="33.75" customHeight="1">
      <c r="A22" s="51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512"/>
      <c r="C22" s="512"/>
      <c r="D22" s="512"/>
      <c r="E22" s="512"/>
      <c r="F22" s="512"/>
      <c r="G22" s="512"/>
      <c r="H22" s="512"/>
      <c r="I22" s="51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scale="66"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25"/>
  <sheetViews>
    <sheetView workbookViewId="0">
      <selection activeCell="H29" sqref="H29"/>
    </sheetView>
  </sheetViews>
  <sheetFormatPr defaultRowHeight="15"/>
  <cols>
    <col min="1" max="1" width="5.140625" customWidth="1"/>
    <col min="2" max="2" width="22.140625" customWidth="1"/>
    <col min="3" max="3" width="27.140625" customWidth="1"/>
    <col min="4" max="4" width="21.42578125" customWidth="1"/>
    <col min="5" max="5" width="17.5703125" customWidth="1"/>
    <col min="6" max="6" width="6.85546875" customWidth="1"/>
    <col min="7" max="7" width="10.5703125" style="145" customWidth="1"/>
    <col min="8" max="8" width="10" customWidth="1"/>
    <col min="9" max="10" width="9.7109375" customWidth="1"/>
  </cols>
  <sheetData>
    <row r="1" spans="1:12">
      <c r="A1" s="187" t="str">
        <f>'Date initiale'!C3</f>
        <v>Universitatea de Arhitectură și Urbanism "Ion Mincu" București</v>
      </c>
      <c r="B1" s="187"/>
      <c r="C1" s="187"/>
    </row>
    <row r="2" spans="1:12">
      <c r="A2" s="187" t="str">
        <f>'Date initiale'!B4&amp;" "&amp;'Date initiale'!C4</f>
        <v>Facultatea ARHITECTURA</v>
      </c>
      <c r="B2" s="187"/>
      <c r="C2" s="187"/>
    </row>
    <row r="3" spans="1:12">
      <c r="A3" s="187" t="str">
        <f>'Date initiale'!B5&amp;" "&amp;'Date initiale'!C5</f>
        <v>Departamentul SINTEZA PROIECTARII</v>
      </c>
      <c r="B3" s="187"/>
      <c r="C3" s="187"/>
    </row>
    <row r="4" spans="1:12">
      <c r="A4" s="109" t="str">
        <f>'Date initiale'!C6&amp;", "&amp;'Date initiale'!C7</f>
        <v>ALEXANDRU CRISAN, C16</v>
      </c>
      <c r="B4" s="109"/>
      <c r="C4" s="109"/>
    </row>
    <row r="5" spans="1:12" s="145" customFormat="1">
      <c r="A5" s="109"/>
      <c r="B5" s="109"/>
      <c r="C5" s="109"/>
    </row>
    <row r="6" spans="1:12" ht="15.75">
      <c r="A6" s="510" t="s">
        <v>110</v>
      </c>
      <c r="B6" s="510"/>
      <c r="C6" s="510"/>
      <c r="D6" s="510"/>
      <c r="E6" s="510"/>
      <c r="F6" s="510"/>
      <c r="G6" s="510"/>
      <c r="H6" s="510"/>
      <c r="I6" s="510"/>
    </row>
    <row r="7" spans="1:12" ht="15.75" customHeight="1">
      <c r="A7" s="513" t="str">
        <f>'Descriere indicatori'!B12&amp;". "&amp;'Descriere indicatori'!C12</f>
        <v xml:space="preserve">I9. Studii in extenso apărute în volume colective publicate la edituri de prestigiu naţional* </v>
      </c>
      <c r="B7" s="513"/>
      <c r="C7" s="513"/>
      <c r="D7" s="513"/>
      <c r="E7" s="513"/>
      <c r="F7" s="513"/>
      <c r="G7" s="513"/>
      <c r="H7" s="513"/>
      <c r="I7" s="513"/>
      <c r="J7" s="146"/>
    </row>
    <row r="8" spans="1:12" ht="16.5" thickBot="1">
      <c r="A8" s="144"/>
      <c r="B8" s="144"/>
      <c r="C8" s="144"/>
      <c r="D8" s="144"/>
      <c r="E8" s="144"/>
      <c r="F8" s="144"/>
      <c r="G8" s="136"/>
      <c r="H8" s="144"/>
      <c r="I8" s="144"/>
      <c r="J8" s="144"/>
    </row>
    <row r="9" spans="1:12" ht="30.75" thickBot="1">
      <c r="A9" s="148" t="s">
        <v>55</v>
      </c>
      <c r="B9" s="149" t="s">
        <v>83</v>
      </c>
      <c r="C9" s="149" t="s">
        <v>56</v>
      </c>
      <c r="D9" s="149" t="s">
        <v>57</v>
      </c>
      <c r="E9" s="149" t="s">
        <v>80</v>
      </c>
      <c r="F9" s="150" t="s">
        <v>87</v>
      </c>
      <c r="G9" s="149" t="s">
        <v>58</v>
      </c>
      <c r="H9" s="149" t="s">
        <v>111</v>
      </c>
      <c r="I9" s="151" t="s">
        <v>90</v>
      </c>
      <c r="K9" s="193" t="s">
        <v>108</v>
      </c>
    </row>
    <row r="10" spans="1:12" s="145" customFormat="1" ht="15.75" thickBot="1">
      <c r="A10" s="148">
        <v>1</v>
      </c>
      <c r="B10" s="149"/>
      <c r="C10" s="318"/>
      <c r="D10" s="318"/>
      <c r="E10" s="149"/>
      <c r="F10" s="150"/>
      <c r="G10" s="149"/>
      <c r="H10" s="149"/>
      <c r="I10" s="151"/>
      <c r="K10" s="194"/>
    </row>
    <row r="11" spans="1:12" s="145" customFormat="1" ht="15.75" thickBot="1">
      <c r="A11" s="148">
        <v>2</v>
      </c>
      <c r="B11" s="96"/>
      <c r="C11" s="294"/>
      <c r="D11" s="95"/>
      <c r="E11" s="177"/>
      <c r="F11" s="97"/>
      <c r="G11" s="97"/>
      <c r="H11" s="97"/>
      <c r="I11" s="239"/>
      <c r="K11" s="194"/>
    </row>
    <row r="12" spans="1:12" s="145" customFormat="1" ht="15.75" thickBot="1">
      <c r="A12" s="148">
        <v>3</v>
      </c>
      <c r="B12" s="34"/>
      <c r="C12" s="219"/>
      <c r="D12" s="134"/>
      <c r="E12" s="34"/>
      <c r="F12" s="124"/>
      <c r="G12" s="34"/>
      <c r="H12" s="34"/>
      <c r="I12" s="319"/>
      <c r="K12" s="194"/>
    </row>
    <row r="13" spans="1:12" ht="15.75" thickBot="1">
      <c r="A13" s="148">
        <v>4</v>
      </c>
      <c r="B13" s="289"/>
      <c r="C13" s="290"/>
      <c r="D13" s="290"/>
      <c r="E13" s="291"/>
      <c r="F13" s="292"/>
      <c r="G13" s="293"/>
      <c r="H13" s="292"/>
      <c r="I13" s="295"/>
      <c r="K13" s="194">
        <v>7</v>
      </c>
      <c r="L13" s="268" t="s">
        <v>249</v>
      </c>
    </row>
    <row r="14" spans="1:12" ht="15.75" thickBot="1">
      <c r="A14" s="148">
        <v>5</v>
      </c>
      <c r="B14" s="296"/>
      <c r="C14" s="297"/>
      <c r="D14" s="297"/>
      <c r="E14" s="225"/>
      <c r="F14" s="298"/>
      <c r="G14" s="298"/>
      <c r="H14" s="298"/>
      <c r="I14" s="299"/>
      <c r="K14" s="48"/>
    </row>
    <row r="15" spans="1:12" ht="15.75" thickBot="1">
      <c r="A15" s="143"/>
      <c r="B15" s="109"/>
      <c r="C15" s="109"/>
      <c r="D15" s="109"/>
      <c r="E15" s="109"/>
      <c r="F15" s="109"/>
      <c r="G15" s="109"/>
      <c r="H15" s="275" t="str">
        <f>"Total "&amp;LEFT(A7,2)</f>
        <v>Total I9</v>
      </c>
      <c r="I15" s="300">
        <f>SUM(I10:I14)</f>
        <v>0</v>
      </c>
    </row>
    <row r="17" spans="1:10">
      <c r="A17" s="51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7" s="512"/>
      <c r="C17" s="512"/>
      <c r="D17" s="512"/>
      <c r="E17" s="512"/>
      <c r="F17" s="512"/>
      <c r="G17" s="512"/>
      <c r="H17" s="512"/>
      <c r="I17" s="512"/>
    </row>
    <row r="23" spans="1:10" s="145" customFormat="1" ht="15.75">
      <c r="A23"/>
      <c r="B23"/>
      <c r="C23"/>
      <c r="D23"/>
      <c r="E23"/>
      <c r="F23"/>
      <c r="H23"/>
      <c r="I23"/>
      <c r="J23" s="6"/>
    </row>
    <row r="25" spans="1:10" ht="33.75" customHeight="1"/>
  </sheetData>
  <mergeCells count="3">
    <mergeCell ref="A7:I7"/>
    <mergeCell ref="A6:I6"/>
    <mergeCell ref="A17:I1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21"/>
  <sheetViews>
    <sheetView workbookViewId="0">
      <selection activeCell="I16" sqref="I16"/>
    </sheetView>
  </sheetViews>
  <sheetFormatPr defaultRowHeight="15"/>
  <cols>
    <col min="1" max="1" width="5.140625" customWidth="1"/>
    <col min="2" max="2" width="22.140625" customWidth="1"/>
    <col min="3" max="3" width="47.425781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187" t="str">
        <f>'Date initiale'!C3</f>
        <v>Universitatea de Arhitectură și Urbanism "Ion Mincu" București</v>
      </c>
      <c r="B1" s="187"/>
      <c r="C1" s="187"/>
    </row>
    <row r="2" spans="1:12">
      <c r="A2" s="187" t="str">
        <f>'Date initiale'!B4&amp;" "&amp;'Date initiale'!C4</f>
        <v>Facultatea ARHITECTURA</v>
      </c>
      <c r="B2" s="187"/>
      <c r="C2" s="187"/>
    </row>
    <row r="3" spans="1:12">
      <c r="A3" s="187" t="str">
        <f>'Date initiale'!B5&amp;" "&amp;'Date initiale'!C5</f>
        <v>Departamentul SINTEZA PROIECTARII</v>
      </c>
      <c r="B3" s="187"/>
      <c r="C3" s="187"/>
    </row>
    <row r="4" spans="1:12">
      <c r="A4" s="109" t="str">
        <f>'Date initiale'!C6&amp;", "&amp;'Date initiale'!C7</f>
        <v>ALEXANDRU CRISAN, C16</v>
      </c>
      <c r="B4" s="109"/>
      <c r="C4" s="109"/>
    </row>
    <row r="5" spans="1:12" s="145" customFormat="1">
      <c r="A5" s="109"/>
      <c r="B5" s="109"/>
      <c r="C5" s="109"/>
    </row>
    <row r="6" spans="1:12" ht="15.75">
      <c r="A6" s="510" t="s">
        <v>110</v>
      </c>
      <c r="B6" s="510"/>
      <c r="C6" s="510"/>
      <c r="D6" s="510"/>
      <c r="E6" s="510"/>
      <c r="F6" s="510"/>
      <c r="G6" s="510"/>
      <c r="H6" s="510"/>
      <c r="I6" s="510"/>
    </row>
    <row r="7" spans="1:12" ht="39" customHeight="1">
      <c r="A7" s="527" t="str">
        <f>'Descriere indicatori'!B13&amp;". "&amp;'Descriere indicatori'!C13</f>
        <v xml:space="preserve">I10. Studii in extenso apărute în volume colective publicate la edituri recunoscute în domeniu*, precum şi studiile aferente proiectelor* </v>
      </c>
      <c r="B7" s="527"/>
      <c r="C7" s="527"/>
      <c r="D7" s="527"/>
      <c r="E7" s="527"/>
      <c r="F7" s="527"/>
      <c r="G7" s="527"/>
      <c r="H7" s="527"/>
      <c r="I7" s="527"/>
      <c r="J7" s="528"/>
      <c r="K7" s="528"/>
    </row>
    <row r="8" spans="1:12" s="145" customFormat="1" ht="17.25" customHeight="1">
      <c r="A8" s="529"/>
      <c r="B8" s="530"/>
      <c r="C8" s="530"/>
      <c r="D8" s="530"/>
      <c r="E8" s="530"/>
      <c r="F8" s="530"/>
      <c r="G8" s="530"/>
      <c r="H8" s="530"/>
      <c r="I8" s="530"/>
      <c r="J8" s="528"/>
      <c r="K8" s="528"/>
    </row>
    <row r="9" spans="1:12" ht="30.75" thickBot="1">
      <c r="A9" s="531" t="s">
        <v>55</v>
      </c>
      <c r="B9" s="531" t="s">
        <v>83</v>
      </c>
      <c r="C9" s="531" t="s">
        <v>56</v>
      </c>
      <c r="D9" s="531" t="s">
        <v>57</v>
      </c>
      <c r="E9" s="531" t="s">
        <v>80</v>
      </c>
      <c r="F9" s="532" t="s">
        <v>87</v>
      </c>
      <c r="G9" s="531" t="s">
        <v>58</v>
      </c>
      <c r="H9" s="531" t="s">
        <v>111</v>
      </c>
      <c r="I9" s="533" t="s">
        <v>90</v>
      </c>
      <c r="J9" s="528"/>
      <c r="K9" s="534" t="s">
        <v>108</v>
      </c>
    </row>
    <row r="10" spans="1:12" s="145" customFormat="1" ht="30.75" thickBot="1">
      <c r="A10" s="535">
        <v>1</v>
      </c>
      <c r="B10" s="536" t="s">
        <v>288</v>
      </c>
      <c r="C10" s="537" t="s">
        <v>594</v>
      </c>
      <c r="D10" s="538" t="s">
        <v>351</v>
      </c>
      <c r="E10" s="539" t="s">
        <v>595</v>
      </c>
      <c r="F10" s="540">
        <v>2018</v>
      </c>
      <c r="G10" s="537"/>
      <c r="H10" s="537">
        <v>6</v>
      </c>
      <c r="I10" s="541">
        <v>2.5</v>
      </c>
      <c r="J10" s="528"/>
      <c r="K10" s="542"/>
    </row>
    <row r="11" spans="1:12" ht="30.75" thickBot="1">
      <c r="A11" s="543">
        <v>2</v>
      </c>
      <c r="B11" s="536" t="s">
        <v>288</v>
      </c>
      <c r="C11" s="544" t="s">
        <v>350</v>
      </c>
      <c r="D11" s="538" t="s">
        <v>351</v>
      </c>
      <c r="E11" s="528" t="s">
        <v>352</v>
      </c>
      <c r="F11" s="544" t="s">
        <v>353</v>
      </c>
      <c r="G11" s="544"/>
      <c r="H11" s="544" t="s">
        <v>354</v>
      </c>
      <c r="I11" s="545">
        <v>2.5</v>
      </c>
      <c r="J11" s="546"/>
      <c r="K11" s="542" t="s">
        <v>160</v>
      </c>
      <c r="L11" s="268" t="s">
        <v>250</v>
      </c>
    </row>
    <row r="12" spans="1:12" ht="30.75" thickBot="1">
      <c r="A12" s="547">
        <f>A11+1</f>
        <v>3</v>
      </c>
      <c r="B12" s="536" t="s">
        <v>288</v>
      </c>
      <c r="C12" s="544" t="s">
        <v>355</v>
      </c>
      <c r="D12" s="538" t="s">
        <v>351</v>
      </c>
      <c r="E12" s="528" t="s">
        <v>352</v>
      </c>
      <c r="F12" s="544" t="s">
        <v>356</v>
      </c>
      <c r="G12" s="544"/>
      <c r="H12" s="544" t="s">
        <v>354</v>
      </c>
      <c r="I12" s="545">
        <v>2.5</v>
      </c>
      <c r="J12" s="546"/>
      <c r="K12" s="548"/>
      <c r="L12" s="268" t="s">
        <v>251</v>
      </c>
    </row>
    <row r="13" spans="1:12" ht="30.75" thickBot="1">
      <c r="A13" s="547">
        <f t="shared" ref="A13:A15" si="0">A12+1</f>
        <v>4</v>
      </c>
      <c r="B13" s="536" t="s">
        <v>288</v>
      </c>
      <c r="C13" s="544" t="s">
        <v>357</v>
      </c>
      <c r="D13" s="538" t="s">
        <v>351</v>
      </c>
      <c r="E13" s="528" t="s">
        <v>352</v>
      </c>
      <c r="F13" s="544" t="s">
        <v>358</v>
      </c>
      <c r="G13" s="544"/>
      <c r="H13" s="544" t="s">
        <v>354</v>
      </c>
      <c r="I13" s="545">
        <v>2.5</v>
      </c>
      <c r="J13" s="528"/>
      <c r="K13" s="528"/>
    </row>
    <row r="14" spans="1:12" ht="30.75" thickBot="1">
      <c r="A14" s="547">
        <f t="shared" si="0"/>
        <v>5</v>
      </c>
      <c r="B14" s="536" t="s">
        <v>288</v>
      </c>
      <c r="C14" s="544" t="s">
        <v>359</v>
      </c>
      <c r="D14" s="538" t="s">
        <v>351</v>
      </c>
      <c r="E14" s="528" t="s">
        <v>352</v>
      </c>
      <c r="F14" s="544" t="s">
        <v>360</v>
      </c>
      <c r="G14" s="544"/>
      <c r="H14" s="544" t="s">
        <v>354</v>
      </c>
      <c r="I14" s="545">
        <v>2.5</v>
      </c>
      <c r="J14" s="528"/>
      <c r="K14" s="528"/>
    </row>
    <row r="15" spans="1:12" ht="45">
      <c r="A15" s="547">
        <f t="shared" si="0"/>
        <v>6</v>
      </c>
      <c r="B15" s="536" t="s">
        <v>288</v>
      </c>
      <c r="C15" s="549" t="s">
        <v>361</v>
      </c>
      <c r="D15" s="549" t="s">
        <v>362</v>
      </c>
      <c r="E15" s="550" t="s">
        <v>363</v>
      </c>
      <c r="F15" s="551">
        <v>2008</v>
      </c>
      <c r="G15" s="551"/>
      <c r="H15" s="551" t="s">
        <v>364</v>
      </c>
      <c r="I15" s="552">
        <v>2.5</v>
      </c>
      <c r="J15" s="528"/>
      <c r="K15" s="528"/>
    </row>
    <row r="16" spans="1:12" ht="15.75" thickBot="1">
      <c r="A16" s="553"/>
      <c r="B16" s="554"/>
      <c r="C16" s="555"/>
      <c r="D16" s="553"/>
      <c r="E16" s="553"/>
      <c r="F16" s="553"/>
      <c r="G16" s="553"/>
      <c r="H16" s="556" t="str">
        <f>"Total "&amp;LEFT(A7,3)</f>
        <v>Total I10</v>
      </c>
      <c r="I16" s="557">
        <f>SUM(I10:I15)</f>
        <v>15</v>
      </c>
      <c r="J16" s="528"/>
      <c r="K16" s="528"/>
    </row>
    <row r="17" spans="1:11">
      <c r="A17" s="558"/>
      <c r="B17" s="22"/>
      <c r="C17" s="559"/>
      <c r="D17" s="558"/>
      <c r="E17" s="528"/>
      <c r="F17" s="528"/>
      <c r="G17" s="528"/>
      <c r="H17" s="528"/>
      <c r="I17" s="528"/>
      <c r="J17" s="528"/>
      <c r="K17" s="528"/>
    </row>
    <row r="18" spans="1:11" ht="33.75" customHeight="1">
      <c r="A18" s="51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8" s="512"/>
      <c r="C18" s="512"/>
      <c r="D18" s="512"/>
      <c r="E18" s="512"/>
      <c r="F18" s="512"/>
      <c r="G18" s="512"/>
      <c r="H18" s="512"/>
      <c r="I18" s="512"/>
    </row>
    <row r="19" spans="1:11" ht="48" customHeight="1">
      <c r="A19" s="51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9" s="512"/>
      <c r="C19" s="512"/>
      <c r="D19" s="512"/>
      <c r="E19" s="512"/>
      <c r="F19" s="512"/>
      <c r="G19" s="512"/>
      <c r="H19" s="512"/>
      <c r="I19" s="512"/>
    </row>
    <row r="20" spans="1:11">
      <c r="A20" s="20"/>
      <c r="B20" s="18"/>
      <c r="C20" s="18"/>
      <c r="D20" s="20"/>
    </row>
    <row r="21" spans="1:11">
      <c r="A21" s="20"/>
      <c r="B21" s="18"/>
      <c r="C21" s="18"/>
    </row>
  </sheetData>
  <mergeCells count="4">
    <mergeCell ref="A6:I6"/>
    <mergeCell ref="A7:I7"/>
    <mergeCell ref="A18:I18"/>
    <mergeCell ref="A19:I19"/>
  </mergeCells>
  <phoneticPr fontId="0" type="noConversion"/>
  <printOptions horizontalCentered="1"/>
  <pageMargins left="0.74803149606299213" right="0.74803149606299213" top="0.78740157480314965" bottom="0.59055118110236227" header="0.31496062992125984" footer="0.31496062992125984"/>
  <pageSetup paperSize="9" scale="57"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21"/>
  <sheetViews>
    <sheetView topLeftCell="A10" workbookViewId="0">
      <selection activeCell="I15" sqref="I15"/>
    </sheetView>
  </sheetViews>
  <sheetFormatPr defaultRowHeight="15"/>
  <cols>
    <col min="1" max="1" width="5.140625" customWidth="1"/>
    <col min="2" max="2" width="22.140625" customWidth="1"/>
    <col min="3" max="3" width="27.140625" customWidth="1"/>
    <col min="4" max="4" width="34" customWidth="1"/>
    <col min="5" max="5" width="6.85546875" customWidth="1"/>
    <col min="6" max="6" width="10.5703125" customWidth="1"/>
    <col min="7" max="7" width="16" customWidth="1"/>
    <col min="8" max="8" width="10" customWidth="1"/>
    <col min="9" max="9" width="9.7109375" customWidth="1"/>
  </cols>
  <sheetData>
    <row r="1" spans="1:12">
      <c r="A1" s="187" t="str">
        <f>'Date initiale'!C3</f>
        <v>Universitatea de Arhitectură și Urbanism "Ion Mincu" București</v>
      </c>
      <c r="B1" s="187"/>
      <c r="C1" s="187"/>
    </row>
    <row r="2" spans="1:12">
      <c r="A2" s="187" t="str">
        <f>'Date initiale'!B4&amp;" "&amp;'Date initiale'!C4</f>
        <v>Facultatea ARHITECTURA</v>
      </c>
      <c r="B2" s="187"/>
      <c r="C2" s="187"/>
    </row>
    <row r="3" spans="1:12">
      <c r="A3" s="187" t="str">
        <f>'Date initiale'!B5&amp;" "&amp;'Date initiale'!C5</f>
        <v>Departamentul SINTEZA PROIECTARII</v>
      </c>
      <c r="B3" s="187"/>
      <c r="C3" s="187"/>
    </row>
    <row r="4" spans="1:12">
      <c r="A4" s="109" t="str">
        <f>'Date initiale'!C6&amp;", "&amp;'Date initiale'!C7</f>
        <v>ALEXANDRU CRISAN, C16</v>
      </c>
      <c r="B4" s="109"/>
      <c r="C4" s="109"/>
    </row>
    <row r="5" spans="1:12" s="145" customFormat="1">
      <c r="A5" s="109"/>
      <c r="B5" s="109"/>
      <c r="C5" s="109"/>
    </row>
    <row r="6" spans="1:12" ht="15.75">
      <c r="A6" s="510" t="s">
        <v>110</v>
      </c>
      <c r="B6" s="510"/>
      <c r="C6" s="510"/>
      <c r="D6" s="510"/>
      <c r="E6" s="510"/>
      <c r="F6" s="510"/>
      <c r="G6" s="510"/>
      <c r="H6" s="510"/>
      <c r="I6" s="510"/>
      <c r="J6" s="32"/>
    </row>
    <row r="7" spans="1:12" ht="39" customHeight="1">
      <c r="A7" s="513"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513"/>
      <c r="C7" s="513"/>
      <c r="D7" s="513"/>
      <c r="E7" s="513"/>
      <c r="F7" s="513"/>
      <c r="G7" s="513"/>
      <c r="H7" s="513"/>
      <c r="I7" s="513"/>
      <c r="J7" s="31"/>
    </row>
    <row r="8" spans="1:12" ht="19.5" customHeight="1" thickBot="1">
      <c r="A8" s="53"/>
      <c r="B8" s="53"/>
      <c r="C8" s="53"/>
      <c r="D8" s="53"/>
      <c r="E8" s="53"/>
      <c r="F8" s="53"/>
      <c r="G8" s="53"/>
      <c r="H8" s="53"/>
      <c r="I8" s="53"/>
      <c r="J8" s="31"/>
    </row>
    <row r="9" spans="1:12" ht="63" customHeight="1" thickBot="1">
      <c r="A9" s="169" t="s">
        <v>55</v>
      </c>
      <c r="B9" s="170" t="s">
        <v>83</v>
      </c>
      <c r="C9" s="171" t="s">
        <v>52</v>
      </c>
      <c r="D9" s="171" t="s">
        <v>134</v>
      </c>
      <c r="E9" s="170" t="s">
        <v>87</v>
      </c>
      <c r="F9" s="171" t="s">
        <v>53</v>
      </c>
      <c r="G9" s="171" t="s">
        <v>79</v>
      </c>
      <c r="H9" s="170" t="s">
        <v>54</v>
      </c>
      <c r="I9" s="176" t="s">
        <v>147</v>
      </c>
      <c r="J9" s="2"/>
      <c r="K9" s="193" t="s">
        <v>108</v>
      </c>
    </row>
    <row r="10" spans="1:12" ht="75">
      <c r="A10" s="356">
        <v>1</v>
      </c>
      <c r="B10" s="355" t="s">
        <v>288</v>
      </c>
      <c r="C10" s="355" t="s">
        <v>365</v>
      </c>
      <c r="D10" s="355" t="s">
        <v>366</v>
      </c>
      <c r="E10" s="357">
        <v>2015</v>
      </c>
      <c r="F10" s="358"/>
      <c r="G10" s="355" t="s">
        <v>367</v>
      </c>
      <c r="H10" s="357" t="s">
        <v>368</v>
      </c>
      <c r="I10" s="359">
        <v>7.5</v>
      </c>
      <c r="K10" s="194" t="s">
        <v>161</v>
      </c>
      <c r="L10" s="268" t="s">
        <v>252</v>
      </c>
    </row>
    <row r="11" spans="1:12" s="145" customFormat="1" ht="60">
      <c r="A11" s="356">
        <v>2</v>
      </c>
      <c r="B11" s="360" t="s">
        <v>274</v>
      </c>
      <c r="C11" s="361" t="s">
        <v>369</v>
      </c>
      <c r="D11" s="361" t="s">
        <v>370</v>
      </c>
      <c r="E11" s="361">
        <v>2012</v>
      </c>
      <c r="F11" s="362"/>
      <c r="G11" s="361" t="s">
        <v>371</v>
      </c>
      <c r="H11" s="361" t="s">
        <v>368</v>
      </c>
      <c r="I11" s="363">
        <v>15</v>
      </c>
      <c r="K11" s="317"/>
      <c r="L11" s="268"/>
    </row>
    <row r="12" spans="1:12" ht="75">
      <c r="A12" s="356">
        <v>3</v>
      </c>
      <c r="B12" s="355" t="s">
        <v>288</v>
      </c>
      <c r="C12" s="355" t="s">
        <v>372</v>
      </c>
      <c r="D12" s="355" t="s">
        <v>370</v>
      </c>
      <c r="E12" s="355">
        <v>2012</v>
      </c>
      <c r="F12" s="364"/>
      <c r="G12" s="355" t="s">
        <v>371</v>
      </c>
      <c r="H12" s="355" t="s">
        <v>373</v>
      </c>
      <c r="I12" s="359">
        <v>7.5</v>
      </c>
      <c r="K12" s="48"/>
    </row>
    <row r="13" spans="1:12" s="145" customFormat="1" ht="60">
      <c r="A13" s="356">
        <f t="shared" ref="A13" si="0">A12+1</f>
        <v>4</v>
      </c>
      <c r="B13" s="365" t="s">
        <v>274</v>
      </c>
      <c r="C13" s="355" t="s">
        <v>374</v>
      </c>
      <c r="D13" s="355" t="s">
        <v>375</v>
      </c>
      <c r="E13" s="357">
        <v>2011</v>
      </c>
      <c r="F13" s="357"/>
      <c r="G13" s="357" t="s">
        <v>335</v>
      </c>
      <c r="H13" s="357" t="s">
        <v>376</v>
      </c>
      <c r="I13" s="359">
        <v>10</v>
      </c>
      <c r="K13" s="48"/>
    </row>
    <row r="14" spans="1:12" ht="75">
      <c r="A14" s="356">
        <v>5</v>
      </c>
      <c r="B14" s="355" t="s">
        <v>288</v>
      </c>
      <c r="C14" s="355" t="s">
        <v>377</v>
      </c>
      <c r="D14" s="355" t="s">
        <v>378</v>
      </c>
      <c r="E14" s="357">
        <v>2005</v>
      </c>
      <c r="F14" s="357"/>
      <c r="G14" s="355" t="s">
        <v>379</v>
      </c>
      <c r="H14" s="357"/>
      <c r="I14" s="359">
        <v>7.5</v>
      </c>
    </row>
    <row r="15" spans="1:12" ht="16.5" thickBot="1">
      <c r="A15" s="46"/>
      <c r="C15" s="20"/>
      <c r="D15" s="22"/>
      <c r="E15" s="18"/>
      <c r="H15" s="275" t="str">
        <f>"Total "&amp;LEFT(A7,4)</f>
        <v>Total I11a</v>
      </c>
      <c r="I15" s="308">
        <f>SUM(I10:I14)</f>
        <v>47.5</v>
      </c>
    </row>
    <row r="16" spans="1:12" ht="15.75">
      <c r="A16" s="46"/>
      <c r="C16" s="20"/>
      <c r="D16" s="23"/>
      <c r="E16" s="18"/>
    </row>
    <row r="17" spans="3:7">
      <c r="C17" s="20"/>
      <c r="D17" s="23"/>
      <c r="E17" s="18"/>
      <c r="F17" s="20"/>
      <c r="G17" s="20"/>
    </row>
    <row r="18" spans="3:7">
      <c r="C18" s="20"/>
      <c r="D18" s="22"/>
      <c r="E18" s="18"/>
      <c r="F18" s="20"/>
      <c r="G18" s="20"/>
    </row>
    <row r="19" spans="3:7">
      <c r="C19" s="20"/>
      <c r="D19" s="22"/>
      <c r="E19" s="18"/>
      <c r="F19" s="20"/>
      <c r="G19" s="20"/>
    </row>
    <row r="20" spans="3:7">
      <c r="C20" s="20"/>
      <c r="D20" s="22"/>
      <c r="E20" s="18"/>
      <c r="F20" s="20"/>
      <c r="G20" s="20"/>
    </row>
    <row r="21" spans="3:7">
      <c r="C21" s="20"/>
      <c r="D21" s="16"/>
      <c r="E21" s="18"/>
      <c r="F21" s="20"/>
      <c r="G21" s="20"/>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scale="6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19"/>
  <sheetViews>
    <sheetView workbookViewId="0">
      <selection activeCell="H18" sqref="H18"/>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7" style="145" bestFit="1" customWidth="1"/>
    <col min="8" max="8" width="9.7109375" customWidth="1"/>
  </cols>
  <sheetData>
    <row r="1" spans="1:10" ht="15.75">
      <c r="A1" s="187" t="str">
        <f>'Date initiale'!C3</f>
        <v>Universitatea de Arhitectură și Urbanism "Ion Mincu" București</v>
      </c>
      <c r="B1" s="187"/>
      <c r="C1" s="187"/>
      <c r="D1" s="17"/>
    </row>
    <row r="2" spans="1:10" ht="15.75">
      <c r="A2" s="187" t="str">
        <f>'Date initiale'!B4&amp;" "&amp;'Date initiale'!C4</f>
        <v>Facultatea ARHITECTURA</v>
      </c>
      <c r="B2" s="187"/>
      <c r="C2" s="187"/>
      <c r="D2" s="17"/>
    </row>
    <row r="3" spans="1:10" ht="15.75">
      <c r="A3" s="187" t="str">
        <f>'Date initiale'!B5&amp;" "&amp;'Date initiale'!C5</f>
        <v>Departamentul SINTEZA PROIECTARII</v>
      </c>
      <c r="B3" s="187"/>
      <c r="C3" s="187"/>
      <c r="D3" s="17"/>
    </row>
    <row r="4" spans="1:10">
      <c r="A4" s="109" t="str">
        <f>'Date initiale'!C6&amp;", "&amp;'Date initiale'!C7</f>
        <v>ALEXANDRU CRISAN, C16</v>
      </c>
      <c r="B4" s="109"/>
      <c r="C4" s="109"/>
    </row>
    <row r="5" spans="1:10" s="145" customFormat="1">
      <c r="A5" s="109"/>
      <c r="B5" s="109"/>
      <c r="C5" s="109"/>
    </row>
    <row r="6" spans="1:10" ht="15.75">
      <c r="A6" s="510" t="s">
        <v>110</v>
      </c>
      <c r="B6" s="510"/>
      <c r="C6" s="510"/>
      <c r="D6" s="510"/>
      <c r="E6" s="510"/>
      <c r="F6" s="510"/>
      <c r="G6" s="510"/>
      <c r="H6" s="510"/>
      <c r="I6" s="32"/>
      <c r="J6" s="32"/>
    </row>
    <row r="7" spans="1:10" ht="48" customHeight="1">
      <c r="A7" s="513"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513"/>
      <c r="C7" s="513"/>
      <c r="D7" s="513"/>
      <c r="E7" s="513"/>
      <c r="F7" s="513"/>
      <c r="G7" s="513"/>
      <c r="H7" s="513"/>
      <c r="I7" s="146"/>
      <c r="J7" s="146"/>
    </row>
    <row r="8" spans="1:10" ht="21.75" customHeight="1" thickBot="1">
      <c r="A8" s="52"/>
      <c r="B8" s="52"/>
      <c r="C8" s="52"/>
      <c r="D8" s="52"/>
      <c r="E8" s="52"/>
      <c r="F8" s="52"/>
      <c r="G8" s="52"/>
      <c r="H8" s="52"/>
    </row>
    <row r="9" spans="1:10" ht="30.75" thickBot="1">
      <c r="A9" s="125" t="s">
        <v>55</v>
      </c>
      <c r="B9" s="164" t="s">
        <v>83</v>
      </c>
      <c r="C9" s="164" t="s">
        <v>136</v>
      </c>
      <c r="D9" s="164" t="s">
        <v>137</v>
      </c>
      <c r="E9" s="164" t="s">
        <v>75</v>
      </c>
      <c r="F9" s="164" t="s">
        <v>76</v>
      </c>
      <c r="G9" s="172" t="s">
        <v>135</v>
      </c>
      <c r="H9" s="176" t="s">
        <v>147</v>
      </c>
      <c r="J9" s="193" t="s">
        <v>108</v>
      </c>
    </row>
    <row r="10" spans="1:10" s="145" customFormat="1" ht="60">
      <c r="A10" s="366">
        <v>1</v>
      </c>
      <c r="B10" s="367" t="s">
        <v>380</v>
      </c>
      <c r="C10" s="368" t="s">
        <v>381</v>
      </c>
      <c r="D10" s="369" t="s">
        <v>382</v>
      </c>
      <c r="E10" s="370">
        <v>2015</v>
      </c>
      <c r="F10" s="371"/>
      <c r="G10" s="372"/>
      <c r="H10" s="373">
        <v>5</v>
      </c>
      <c r="J10" s="194"/>
    </row>
    <row r="11" spans="1:10" s="145" customFormat="1" ht="60">
      <c r="A11" s="374">
        <f>A10+1</f>
        <v>2</v>
      </c>
      <c r="B11" s="367" t="s">
        <v>380</v>
      </c>
      <c r="C11" s="375" t="s">
        <v>383</v>
      </c>
      <c r="D11" s="375" t="s">
        <v>384</v>
      </c>
      <c r="E11" s="375">
        <v>2014</v>
      </c>
      <c r="F11" s="376" t="s">
        <v>385</v>
      </c>
      <c r="G11" s="377"/>
      <c r="H11" s="378">
        <v>5</v>
      </c>
      <c r="J11" s="194"/>
    </row>
    <row r="12" spans="1:10" s="145" customFormat="1" ht="105">
      <c r="A12" s="374">
        <f>A11+1</f>
        <v>3</v>
      </c>
      <c r="B12" s="368" t="s">
        <v>386</v>
      </c>
      <c r="C12" s="379" t="s">
        <v>387</v>
      </c>
      <c r="D12" s="379" t="s">
        <v>388</v>
      </c>
      <c r="E12" s="379">
        <v>2014</v>
      </c>
      <c r="F12" s="380" t="s">
        <v>389</v>
      </c>
      <c r="G12" s="381"/>
      <c r="H12" s="382">
        <v>10</v>
      </c>
      <c r="J12" s="194"/>
    </row>
    <row r="13" spans="1:10" s="145" customFormat="1" ht="60">
      <c r="A13" s="374">
        <v>4</v>
      </c>
      <c r="B13" s="367" t="s">
        <v>380</v>
      </c>
      <c r="C13" s="368" t="s">
        <v>390</v>
      </c>
      <c r="D13" s="368" t="s">
        <v>391</v>
      </c>
      <c r="E13" s="368">
        <v>2013</v>
      </c>
      <c r="F13" s="380" t="s">
        <v>392</v>
      </c>
      <c r="G13" s="383"/>
      <c r="H13" s="382">
        <v>5</v>
      </c>
      <c r="J13" s="194"/>
    </row>
    <row r="14" spans="1:10" s="145" customFormat="1" ht="45">
      <c r="A14" s="374">
        <v>5</v>
      </c>
      <c r="B14" s="367" t="s">
        <v>380</v>
      </c>
      <c r="C14" s="368" t="s">
        <v>393</v>
      </c>
      <c r="D14" s="368" t="s">
        <v>394</v>
      </c>
      <c r="E14" s="368">
        <v>2012</v>
      </c>
      <c r="F14" s="380"/>
      <c r="G14" s="383"/>
      <c r="H14" s="382">
        <v>5</v>
      </c>
      <c r="J14" s="194"/>
    </row>
    <row r="15" spans="1:10" s="145" customFormat="1" ht="60">
      <c r="A15" s="374">
        <v>6</v>
      </c>
      <c r="B15" s="368" t="s">
        <v>395</v>
      </c>
      <c r="C15" s="368" t="s">
        <v>369</v>
      </c>
      <c r="D15" s="368" t="s">
        <v>394</v>
      </c>
      <c r="E15" s="368">
        <v>2012</v>
      </c>
      <c r="F15" s="380"/>
      <c r="G15" s="383"/>
      <c r="H15" s="382">
        <v>10</v>
      </c>
      <c r="J15" s="387" t="s">
        <v>399</v>
      </c>
    </row>
    <row r="16" spans="1:10" s="145" customFormat="1" ht="30">
      <c r="A16" s="374">
        <v>7</v>
      </c>
      <c r="B16" s="368" t="s">
        <v>395</v>
      </c>
      <c r="C16" s="368" t="s">
        <v>374</v>
      </c>
      <c r="D16" s="368" t="s">
        <v>396</v>
      </c>
      <c r="E16" s="368">
        <v>2011</v>
      </c>
      <c r="F16" s="380"/>
      <c r="G16" s="383"/>
      <c r="H16" s="382">
        <v>8</v>
      </c>
      <c r="J16" s="387" t="s">
        <v>400</v>
      </c>
    </row>
    <row r="17" spans="1:11" s="283" customFormat="1" ht="75">
      <c r="A17" s="374">
        <v>8</v>
      </c>
      <c r="B17" s="367" t="s">
        <v>395</v>
      </c>
      <c r="C17" s="367" t="s">
        <v>397</v>
      </c>
      <c r="D17" s="384" t="s">
        <v>398</v>
      </c>
      <c r="E17" s="385">
        <v>2012</v>
      </c>
      <c r="F17" s="376"/>
      <c r="G17" s="386"/>
      <c r="H17" s="378">
        <v>10</v>
      </c>
      <c r="J17" s="284" t="s">
        <v>253</v>
      </c>
      <c r="K17" s="285" t="s">
        <v>254</v>
      </c>
    </row>
    <row r="18" spans="1:11" ht="15.75" thickBot="1">
      <c r="A18" s="161"/>
      <c r="B18" s="161"/>
      <c r="C18" s="161"/>
      <c r="D18" s="161"/>
      <c r="E18" s="161"/>
      <c r="F18" s="162"/>
      <c r="G18" s="309" t="str">
        <f>"Total "&amp;LEFT(A7,4)</f>
        <v>Total I11b</v>
      </c>
      <c r="H18" s="310">
        <f>SUM(H10:H17)</f>
        <v>58</v>
      </c>
    </row>
    <row r="19" spans="1:11" ht="15.75">
      <c r="A19" s="24"/>
      <c r="B19" s="24"/>
      <c r="C19" s="24"/>
      <c r="D19" s="24"/>
      <c r="E19" s="24"/>
      <c r="F19" s="24"/>
      <c r="G19" s="24"/>
      <c r="H19" s="24"/>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scale="66"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J23"/>
  <sheetViews>
    <sheetView topLeftCell="A10" workbookViewId="0">
      <selection activeCell="G17" sqref="G17"/>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28515625" customWidth="1"/>
    <col min="7" max="7" width="9.7109375" customWidth="1"/>
  </cols>
  <sheetData>
    <row r="1" spans="1:10">
      <c r="A1" s="187" t="str">
        <f>'Date initiale'!C3</f>
        <v>Universitatea de Arhitectură și Urbanism "Ion Mincu" București</v>
      </c>
      <c r="B1" s="187"/>
      <c r="C1" s="187"/>
    </row>
    <row r="2" spans="1:10">
      <c r="A2" s="187" t="str">
        <f>'Date initiale'!B4&amp;" "&amp;'Date initiale'!C4</f>
        <v>Facultatea ARHITECTURA</v>
      </c>
      <c r="B2" s="187"/>
      <c r="C2" s="187"/>
    </row>
    <row r="3" spans="1:10">
      <c r="A3" s="187" t="str">
        <f>'Date initiale'!B5&amp;" "&amp;'Date initiale'!C5</f>
        <v>Departamentul SINTEZA PROIECTARII</v>
      </c>
      <c r="B3" s="187"/>
      <c r="C3" s="187"/>
    </row>
    <row r="4" spans="1:10">
      <c r="A4" s="109" t="str">
        <f>'Date initiale'!C6&amp;", "&amp;'Date initiale'!C7</f>
        <v>ALEXANDRU CRISAN, C16</v>
      </c>
      <c r="B4" s="109"/>
      <c r="C4" s="109"/>
    </row>
    <row r="5" spans="1:10" s="145" customFormat="1">
      <c r="A5" s="109"/>
      <c r="B5" s="109"/>
      <c r="C5" s="109"/>
    </row>
    <row r="6" spans="1:10" ht="15.75">
      <c r="A6" s="515" t="s">
        <v>110</v>
      </c>
      <c r="B6" s="515"/>
      <c r="C6" s="515"/>
      <c r="D6" s="515"/>
      <c r="E6" s="515"/>
      <c r="F6" s="515"/>
      <c r="G6" s="515"/>
    </row>
    <row r="7" spans="1:10" ht="15.75">
      <c r="A7" s="513" t="str">
        <f>'Descriere indicatori'!B14&amp;"c. "&amp;'Descriere indicatori'!C16</f>
        <v>I11c. Susţinere comunicare publică în cadrul conferinţelor, colocviilor, seminariilor internaţionale/naţionale</v>
      </c>
      <c r="B7" s="513"/>
      <c r="C7" s="513"/>
      <c r="D7" s="513"/>
      <c r="E7" s="513"/>
      <c r="F7" s="513"/>
      <c r="G7" s="513"/>
      <c r="H7" s="146"/>
    </row>
    <row r="8" spans="1:10" s="145" customFormat="1" ht="16.5" thickBot="1">
      <c r="A8" s="144"/>
      <c r="B8" s="144"/>
      <c r="C8" s="144"/>
      <c r="D8" s="144"/>
      <c r="E8" s="144"/>
      <c r="F8" s="144"/>
      <c r="G8" s="144"/>
      <c r="H8" s="144"/>
    </row>
    <row r="9" spans="1:10" ht="30.75" thickBot="1">
      <c r="A9" s="125" t="s">
        <v>55</v>
      </c>
      <c r="B9" s="164" t="s">
        <v>83</v>
      </c>
      <c r="C9" s="164" t="s">
        <v>73</v>
      </c>
      <c r="D9" s="164" t="s">
        <v>74</v>
      </c>
      <c r="E9" s="164" t="s">
        <v>75</v>
      </c>
      <c r="F9" s="164" t="s">
        <v>76</v>
      </c>
      <c r="G9" s="176" t="s">
        <v>147</v>
      </c>
      <c r="I9" s="193" t="s">
        <v>108</v>
      </c>
    </row>
    <row r="10" spans="1:10" s="145" customFormat="1" ht="60">
      <c r="A10" s="388">
        <v>1</v>
      </c>
      <c r="B10" s="361" t="s">
        <v>288</v>
      </c>
      <c r="C10" s="360" t="s">
        <v>381</v>
      </c>
      <c r="D10" s="389" t="s">
        <v>382</v>
      </c>
      <c r="E10" s="361">
        <v>2015</v>
      </c>
      <c r="F10" s="390"/>
      <c r="G10" s="391">
        <v>2.5</v>
      </c>
      <c r="I10" s="194"/>
    </row>
    <row r="11" spans="1:10" ht="75">
      <c r="A11" s="356">
        <v>2</v>
      </c>
      <c r="B11" s="355" t="s">
        <v>288</v>
      </c>
      <c r="C11" s="355" t="s">
        <v>383</v>
      </c>
      <c r="D11" s="355" t="s">
        <v>401</v>
      </c>
      <c r="E11" s="355">
        <v>2014</v>
      </c>
      <c r="F11" s="358" t="s">
        <v>385</v>
      </c>
      <c r="G11" s="392">
        <v>2.5</v>
      </c>
      <c r="I11" s="194" t="s">
        <v>163</v>
      </c>
      <c r="J11" s="268" t="s">
        <v>255</v>
      </c>
    </row>
    <row r="12" spans="1:10" ht="60.75" thickBot="1">
      <c r="A12" s="388">
        <v>3</v>
      </c>
      <c r="B12" s="393" t="s">
        <v>402</v>
      </c>
      <c r="C12" s="361" t="s">
        <v>387</v>
      </c>
      <c r="D12" s="361" t="s">
        <v>388</v>
      </c>
      <c r="E12" s="361">
        <v>2014</v>
      </c>
      <c r="F12" s="390"/>
      <c r="G12" s="391">
        <v>5</v>
      </c>
    </row>
    <row r="13" spans="1:10" s="145" customFormat="1" ht="75">
      <c r="A13" s="356">
        <v>4</v>
      </c>
      <c r="B13" s="355" t="s">
        <v>288</v>
      </c>
      <c r="C13" s="355" t="s">
        <v>390</v>
      </c>
      <c r="D13" s="355" t="s">
        <v>403</v>
      </c>
      <c r="E13" s="355">
        <v>2013</v>
      </c>
      <c r="F13" s="358" t="s">
        <v>404</v>
      </c>
      <c r="G13" s="392">
        <v>2.5</v>
      </c>
    </row>
    <row r="14" spans="1:10" s="145" customFormat="1" ht="75.75" thickBot="1">
      <c r="A14" s="388">
        <v>5</v>
      </c>
      <c r="B14" s="393" t="s">
        <v>402</v>
      </c>
      <c r="C14" s="361" t="s">
        <v>369</v>
      </c>
      <c r="D14" s="361" t="s">
        <v>405</v>
      </c>
      <c r="E14" s="361">
        <v>2012</v>
      </c>
      <c r="F14" s="390"/>
      <c r="G14" s="391">
        <v>5</v>
      </c>
    </row>
    <row r="15" spans="1:10" ht="75">
      <c r="A15" s="356">
        <v>6</v>
      </c>
      <c r="B15" s="355" t="s">
        <v>288</v>
      </c>
      <c r="C15" s="355" t="s">
        <v>406</v>
      </c>
      <c r="D15" s="361" t="s">
        <v>405</v>
      </c>
      <c r="E15" s="355">
        <v>2012</v>
      </c>
      <c r="F15" s="358"/>
      <c r="G15" s="392">
        <v>2.5</v>
      </c>
    </row>
    <row r="16" spans="1:10" ht="60.75" thickBot="1">
      <c r="A16" s="394">
        <v>7</v>
      </c>
      <c r="B16" s="393" t="s">
        <v>402</v>
      </c>
      <c r="C16" s="393" t="s">
        <v>374</v>
      </c>
      <c r="D16" s="393" t="s">
        <v>407</v>
      </c>
      <c r="E16" s="393">
        <v>2011</v>
      </c>
      <c r="F16" s="395"/>
      <c r="G16" s="396">
        <v>5</v>
      </c>
    </row>
    <row r="17" spans="1:7" ht="15.75" thickBot="1">
      <c r="A17" s="179"/>
      <c r="B17" s="162"/>
      <c r="C17" s="162"/>
      <c r="D17" s="168"/>
      <c r="E17" s="162"/>
      <c r="F17" s="309" t="str">
        <f>"Total "&amp;LEFT(A7,4)</f>
        <v>Total I11c</v>
      </c>
      <c r="G17" s="304">
        <f>SUM(G10:G16)</f>
        <v>25</v>
      </c>
    </row>
    <row r="18" spans="1:7">
      <c r="D18" s="28"/>
    </row>
    <row r="19" spans="1:7">
      <c r="D19" s="28"/>
    </row>
    <row r="20" spans="1:7">
      <c r="B20" s="28"/>
      <c r="D20" s="28"/>
    </row>
    <row r="21" spans="1:7">
      <c r="B21" s="28"/>
      <c r="D21" s="28"/>
    </row>
    <row r="22" spans="1:7">
      <c r="B22" s="18"/>
      <c r="D22" s="18"/>
    </row>
    <row r="23" spans="1:7">
      <c r="B23" s="20"/>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scale="67"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14"/>
  <sheetViews>
    <sheetView workbookViewId="0">
      <selection activeCell="H12" sqref="H12"/>
    </sheetView>
  </sheetViews>
  <sheetFormatPr defaultRowHeight="15"/>
  <cols>
    <col min="1" max="1" width="5.140625" customWidth="1"/>
    <col min="2" max="2" width="10.5703125" customWidth="1"/>
    <col min="3" max="3" width="43.140625" customWidth="1"/>
    <col min="4" max="4" width="28.5703125" customWidth="1"/>
    <col min="5" max="5" width="14.28515625" customWidth="1"/>
    <col min="6" max="6" width="15.28515625" style="145" customWidth="1"/>
    <col min="7" max="7" width="10" customWidth="1"/>
    <col min="8" max="8" width="9.7109375" customWidth="1"/>
  </cols>
  <sheetData>
    <row r="1" spans="1:11" ht="15.75">
      <c r="A1" s="187" t="str">
        <f>'Date initiale'!C3</f>
        <v>Universitatea de Arhitectură și Urbanism "Ion Mincu" București</v>
      </c>
      <c r="B1" s="187"/>
      <c r="C1" s="187"/>
      <c r="D1" s="17"/>
      <c r="E1" s="17"/>
      <c r="F1" s="17"/>
    </row>
    <row r="2" spans="1:11" ht="15.75">
      <c r="A2" s="187" t="str">
        <f>'Date initiale'!B4&amp;" "&amp;'Date initiale'!C4</f>
        <v>Facultatea ARHITECTURA</v>
      </c>
      <c r="B2" s="187"/>
      <c r="C2" s="187"/>
      <c r="D2" s="17"/>
      <c r="E2" s="17"/>
      <c r="F2" s="17"/>
    </row>
    <row r="3" spans="1:11" ht="15.75">
      <c r="A3" s="187" t="str">
        <f>'Date initiale'!B5&amp;" "&amp;'Date initiale'!C5</f>
        <v>Departamentul SINTEZA PROIECTARII</v>
      </c>
      <c r="B3" s="187"/>
      <c r="C3" s="187"/>
      <c r="D3" s="17"/>
      <c r="E3" s="17"/>
      <c r="F3" s="17"/>
    </row>
    <row r="4" spans="1:11" ht="15.75">
      <c r="A4" s="188" t="str">
        <f>'Date initiale'!C6&amp;", "&amp;'Date initiale'!C7</f>
        <v>ALEXANDRU CRISAN, C16</v>
      </c>
      <c r="B4" s="188"/>
      <c r="C4" s="188"/>
      <c r="D4" s="17"/>
      <c r="E4" s="17"/>
      <c r="F4" s="17"/>
    </row>
    <row r="5" spans="1:11" s="145" customFormat="1" ht="15.75">
      <c r="A5" s="188"/>
      <c r="B5" s="188"/>
      <c r="C5" s="188"/>
      <c r="D5" s="17"/>
      <c r="E5" s="17"/>
      <c r="F5" s="17"/>
    </row>
    <row r="6" spans="1:11" ht="15.75">
      <c r="A6" s="510" t="s">
        <v>110</v>
      </c>
      <c r="B6" s="510"/>
      <c r="C6" s="510"/>
      <c r="D6" s="510"/>
      <c r="E6" s="510"/>
      <c r="F6" s="510"/>
      <c r="G6" s="510"/>
      <c r="H6" s="510"/>
    </row>
    <row r="7" spans="1:11" ht="50.25" customHeight="1">
      <c r="A7" s="513"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513"/>
      <c r="C7" s="513"/>
      <c r="D7" s="513"/>
      <c r="E7" s="513"/>
      <c r="F7" s="513"/>
      <c r="G7" s="513"/>
      <c r="H7" s="513"/>
      <c r="I7" s="26"/>
      <c r="K7" s="26"/>
    </row>
    <row r="8" spans="1:11" ht="16.5" thickBot="1">
      <c r="A8" s="45"/>
      <c r="B8" s="45"/>
      <c r="C8" s="45"/>
      <c r="D8" s="45"/>
      <c r="E8" s="45"/>
      <c r="F8" s="45"/>
      <c r="G8" s="45"/>
      <c r="H8" s="45"/>
    </row>
    <row r="9" spans="1:11" ht="46.5" customHeight="1" thickBot="1">
      <c r="A9" s="125" t="s">
        <v>55</v>
      </c>
      <c r="B9" s="164" t="s">
        <v>72</v>
      </c>
      <c r="C9" s="175" t="s">
        <v>70</v>
      </c>
      <c r="D9" s="175" t="s">
        <v>71</v>
      </c>
      <c r="E9" s="164" t="s">
        <v>139</v>
      </c>
      <c r="F9" s="164" t="s">
        <v>138</v>
      </c>
      <c r="G9" s="175" t="s">
        <v>87</v>
      </c>
      <c r="H9" s="176" t="s">
        <v>147</v>
      </c>
      <c r="J9" s="193" t="s">
        <v>108</v>
      </c>
    </row>
    <row r="10" spans="1:11" s="145" customFormat="1" ht="60">
      <c r="A10" s="397">
        <v>1</v>
      </c>
      <c r="B10" s="398"/>
      <c r="C10" s="399" t="s">
        <v>408</v>
      </c>
      <c r="D10" s="399" t="s">
        <v>409</v>
      </c>
      <c r="E10" s="399" t="s">
        <v>410</v>
      </c>
      <c r="F10" s="399" t="s">
        <v>411</v>
      </c>
      <c r="G10" s="399">
        <v>2015</v>
      </c>
      <c r="H10" s="400">
        <v>15</v>
      </c>
      <c r="J10" s="194"/>
    </row>
    <row r="11" spans="1:11" ht="60">
      <c r="A11" s="401">
        <f>A10+1</f>
        <v>2</v>
      </c>
      <c r="B11" s="402"/>
      <c r="C11" s="403" t="s">
        <v>579</v>
      </c>
      <c r="D11" s="403" t="s">
        <v>412</v>
      </c>
      <c r="E11" s="403" t="s">
        <v>413</v>
      </c>
      <c r="F11" s="403" t="s">
        <v>414</v>
      </c>
      <c r="G11" s="403" t="s">
        <v>415</v>
      </c>
      <c r="H11" s="404">
        <v>30</v>
      </c>
      <c r="J11" s="194" t="s">
        <v>164</v>
      </c>
      <c r="K11" s="268" t="s">
        <v>256</v>
      </c>
    </row>
    <row r="12" spans="1:11" ht="15.75" thickBot="1">
      <c r="A12" s="179"/>
      <c r="B12" s="162"/>
      <c r="C12" s="162"/>
      <c r="D12" s="162"/>
      <c r="E12" s="162"/>
      <c r="F12" s="162"/>
      <c r="G12" s="309" t="str">
        <f>"Total "&amp;LEFT(A7,3)</f>
        <v>Total I12</v>
      </c>
      <c r="H12" s="304">
        <f>SUM(H10:H11)</f>
        <v>45</v>
      </c>
    </row>
    <row r="14" spans="1:11" ht="53.25" customHeight="1">
      <c r="A14" s="51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4" s="512"/>
      <c r="C14" s="512"/>
      <c r="D14" s="512"/>
      <c r="E14" s="512"/>
      <c r="F14" s="512"/>
      <c r="G14" s="512"/>
      <c r="H14" s="512"/>
    </row>
  </sheetData>
  <mergeCells count="3">
    <mergeCell ref="A7:H7"/>
    <mergeCell ref="A6:H6"/>
    <mergeCell ref="A14:H14"/>
  </mergeCells>
  <phoneticPr fontId="0" type="noConversion"/>
  <printOptions horizontalCentered="1"/>
  <pageMargins left="0.74803149606299213" right="0.74803149606299213" top="0.78740157480314965" bottom="0.59055118110236227" header="0.31496062992125984" footer="0.31496062992125984"/>
  <pageSetup paperSize="9" scale="63"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pageSetUpPr fitToPage="1"/>
  </sheetPr>
  <dimension ref="A1:C10"/>
  <sheetViews>
    <sheetView showGridLines="0" showRowColHeaders="0" tabSelected="1" zoomScale="130" zoomScaleNormal="130" workbookViewId="0">
      <selection activeCell="C9" sqref="C9"/>
    </sheetView>
  </sheetViews>
  <sheetFormatPr defaultRowHeight="15"/>
  <cols>
    <col min="1" max="1" width="9.140625" style="145"/>
    <col min="2" max="2" width="28.5703125" customWidth="1"/>
    <col min="3" max="3" width="39" customWidth="1"/>
  </cols>
  <sheetData>
    <row r="1" spans="2:3">
      <c r="B1" s="74" t="s">
        <v>101</v>
      </c>
    </row>
    <row r="3" spans="2:3" ht="31.5">
      <c r="B3" s="255" t="s">
        <v>91</v>
      </c>
      <c r="C3" s="57" t="s">
        <v>102</v>
      </c>
    </row>
    <row r="4" spans="2:3" ht="15.75">
      <c r="B4" s="255" t="s">
        <v>92</v>
      </c>
      <c r="C4" s="259" t="s">
        <v>51</v>
      </c>
    </row>
    <row r="5" spans="2:3" ht="15.75">
      <c r="B5" s="255" t="s">
        <v>93</v>
      </c>
      <c r="C5" s="259" t="s">
        <v>270</v>
      </c>
    </row>
    <row r="6" spans="2:3" ht="15.75">
      <c r="B6" s="256" t="s">
        <v>96</v>
      </c>
      <c r="C6" s="259" t="s">
        <v>271</v>
      </c>
    </row>
    <row r="7" spans="2:3" ht="15.75">
      <c r="B7" s="255" t="s">
        <v>176</v>
      </c>
      <c r="C7" s="481" t="s">
        <v>567</v>
      </c>
    </row>
    <row r="8" spans="2:3" ht="15.75">
      <c r="B8" s="255" t="s">
        <v>105</v>
      </c>
      <c r="C8" s="480" t="s">
        <v>568</v>
      </c>
    </row>
    <row r="9" spans="2:3" ht="15.75">
      <c r="B9" s="257" t="s">
        <v>95</v>
      </c>
      <c r="C9" s="260" t="s">
        <v>273</v>
      </c>
    </row>
    <row r="10" spans="2:3" ht="15" customHeight="1">
      <c r="B10" s="257" t="s">
        <v>94</v>
      </c>
      <c r="C10" s="261" t="s">
        <v>272</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promptTitle="Facultatea" prompt="Selectati">
          <x14:formula1>
            <xm:f>liste!$A$13:$A$15</xm:f>
          </x14:formula1>
          <xm:sqref>C4</xm:sqref>
        </x14:dataValidation>
        <x14:dataValidation type="list" allowBlank="1" showInputMessage="1" promptTitle="Selectati" prompt="Standardul pentru profesor sau conferențiar">
          <x14:formula1>
            <xm:f>[3]liste!#REF!</xm:f>
          </x14:formula1>
          <xm:sqref>C8</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32"/>
  <sheetViews>
    <sheetView topLeftCell="A10" workbookViewId="0">
      <selection activeCell="H30" sqref="H30"/>
    </sheetView>
  </sheetViews>
  <sheetFormatPr defaultRowHeight="15"/>
  <cols>
    <col min="1" max="1" width="5.140625" customWidth="1"/>
    <col min="2" max="2" width="12" customWidth="1"/>
    <col min="3" max="3" width="43.140625" customWidth="1"/>
    <col min="4" max="4" width="22" bestFit="1" customWidth="1"/>
    <col min="5" max="5" width="18.140625" customWidth="1"/>
    <col min="6" max="6" width="19.7109375" style="145" customWidth="1"/>
    <col min="7" max="7" width="10" customWidth="1"/>
    <col min="8" max="8" width="9.7109375" customWidth="1"/>
  </cols>
  <sheetData>
    <row r="1" spans="1:11" ht="15.75">
      <c r="A1" s="187" t="str">
        <f>'Date initiale'!C3</f>
        <v>Universitatea de Arhitectură și Urbanism "Ion Mincu" București</v>
      </c>
      <c r="B1" s="187"/>
      <c r="C1" s="187"/>
      <c r="D1" s="17"/>
    </row>
    <row r="2" spans="1:11" ht="15.75">
      <c r="A2" s="187" t="str">
        <f>'Date initiale'!B4&amp;" "&amp;'Date initiale'!C4</f>
        <v>Facultatea ARHITECTURA</v>
      </c>
      <c r="B2" s="187"/>
      <c r="C2" s="187"/>
      <c r="D2" s="17"/>
    </row>
    <row r="3" spans="1:11" ht="15.75">
      <c r="A3" s="187" t="str">
        <f>'Date initiale'!B5&amp;" "&amp;'Date initiale'!C5</f>
        <v>Departamentul SINTEZA PROIECTARII</v>
      </c>
      <c r="B3" s="187"/>
      <c r="C3" s="187"/>
      <c r="D3" s="17"/>
    </row>
    <row r="4" spans="1:11">
      <c r="A4" s="109" t="str">
        <f>'Date initiale'!C6&amp;", "&amp;'Date initiale'!C7</f>
        <v>ALEXANDRU CRISAN, C16</v>
      </c>
      <c r="B4" s="109"/>
      <c r="C4" s="109"/>
    </row>
    <row r="5" spans="1:11" s="145" customFormat="1">
      <c r="A5" s="109"/>
      <c r="B5" s="109"/>
      <c r="C5" s="109"/>
    </row>
    <row r="6" spans="1:11" ht="15.75">
      <c r="A6" s="516" t="s">
        <v>110</v>
      </c>
      <c r="B6" s="516"/>
      <c r="C6" s="516"/>
      <c r="D6" s="516"/>
      <c r="E6" s="516"/>
      <c r="F6" s="516"/>
      <c r="G6" s="516"/>
      <c r="H6" s="516"/>
    </row>
    <row r="7" spans="1:11" ht="36" customHeight="1">
      <c r="A7" s="513"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513"/>
      <c r="C7" s="513"/>
      <c r="D7" s="513"/>
      <c r="E7" s="513"/>
      <c r="F7" s="513"/>
      <c r="G7" s="513"/>
      <c r="H7" s="513"/>
    </row>
    <row r="8" spans="1:11" ht="16.5" thickBot="1">
      <c r="A8" s="45"/>
      <c r="B8" s="45"/>
      <c r="C8" s="45"/>
      <c r="D8" s="45"/>
      <c r="E8" s="45"/>
      <c r="F8" s="45"/>
      <c r="G8" s="45"/>
      <c r="H8" s="45"/>
    </row>
    <row r="9" spans="1:11" ht="54" customHeight="1">
      <c r="A9" s="148" t="s">
        <v>55</v>
      </c>
      <c r="B9" s="280" t="s">
        <v>72</v>
      </c>
      <c r="C9" s="311" t="s">
        <v>70</v>
      </c>
      <c r="D9" s="311" t="s">
        <v>71</v>
      </c>
      <c r="E9" s="280" t="s">
        <v>139</v>
      </c>
      <c r="F9" s="280" t="s">
        <v>138</v>
      </c>
      <c r="G9" s="311" t="s">
        <v>87</v>
      </c>
      <c r="H9" s="312" t="s">
        <v>147</v>
      </c>
      <c r="J9" s="193" t="s">
        <v>108</v>
      </c>
    </row>
    <row r="10" spans="1:11" ht="60">
      <c r="A10" s="405">
        <v>1</v>
      </c>
      <c r="B10" s="367"/>
      <c r="C10" s="367" t="s">
        <v>416</v>
      </c>
      <c r="D10" s="375" t="s">
        <v>417</v>
      </c>
      <c r="E10" s="375" t="s">
        <v>418</v>
      </c>
      <c r="F10" s="375" t="s">
        <v>419</v>
      </c>
      <c r="G10" s="375">
        <v>2016</v>
      </c>
      <c r="H10" s="406">
        <v>10</v>
      </c>
      <c r="J10" s="194" t="s">
        <v>162</v>
      </c>
      <c r="K10" t="s">
        <v>256</v>
      </c>
    </row>
    <row r="11" spans="1:11" s="145" customFormat="1" ht="60">
      <c r="A11" s="407">
        <v>2</v>
      </c>
      <c r="B11" s="375"/>
      <c r="C11" s="375" t="s">
        <v>420</v>
      </c>
      <c r="D11" s="375" t="s">
        <v>417</v>
      </c>
      <c r="E11" s="375" t="s">
        <v>418</v>
      </c>
      <c r="F11" s="375" t="s">
        <v>419</v>
      </c>
      <c r="G11" s="375">
        <v>2014</v>
      </c>
      <c r="H11" s="406">
        <v>10</v>
      </c>
      <c r="J11" s="317"/>
    </row>
    <row r="12" spans="1:11" s="145" customFormat="1" ht="60.75" thickBot="1">
      <c r="A12" s="407">
        <v>3</v>
      </c>
      <c r="B12" s="375"/>
      <c r="C12" s="375" t="s">
        <v>421</v>
      </c>
      <c r="D12" s="375" t="s">
        <v>422</v>
      </c>
      <c r="E12" s="375" t="s">
        <v>418</v>
      </c>
      <c r="F12" s="375" t="s">
        <v>419</v>
      </c>
      <c r="G12" s="375" t="s">
        <v>423</v>
      </c>
      <c r="H12" s="406">
        <v>10</v>
      </c>
      <c r="J12" s="317"/>
    </row>
    <row r="13" spans="1:11" s="145" customFormat="1" ht="60">
      <c r="A13" s="407">
        <v>4</v>
      </c>
      <c r="B13" s="376"/>
      <c r="C13" s="375" t="s">
        <v>424</v>
      </c>
      <c r="D13" s="375" t="s">
        <v>425</v>
      </c>
      <c r="E13" s="408" t="s">
        <v>410</v>
      </c>
      <c r="F13" s="375" t="s">
        <v>419</v>
      </c>
      <c r="G13" s="375">
        <v>2009</v>
      </c>
      <c r="H13" s="406">
        <v>10</v>
      </c>
      <c r="J13" s="317"/>
    </row>
    <row r="14" spans="1:11" s="145" customFormat="1" ht="60">
      <c r="A14" s="407">
        <f t="shared" ref="A14:A27" si="0">A13+1</f>
        <v>5</v>
      </c>
      <c r="B14" s="376"/>
      <c r="C14" s="375" t="s">
        <v>426</v>
      </c>
      <c r="D14" s="375" t="s">
        <v>425</v>
      </c>
      <c r="E14" s="375" t="s">
        <v>418</v>
      </c>
      <c r="F14" s="375" t="s">
        <v>419</v>
      </c>
      <c r="G14" s="375" t="s">
        <v>427</v>
      </c>
      <c r="H14" s="406">
        <v>10</v>
      </c>
      <c r="J14" s="317"/>
    </row>
    <row r="15" spans="1:11" s="145" customFormat="1" ht="45">
      <c r="A15" s="407">
        <v>6</v>
      </c>
      <c r="B15" s="376"/>
      <c r="C15" s="375" t="s">
        <v>428</v>
      </c>
      <c r="D15" s="375" t="s">
        <v>429</v>
      </c>
      <c r="E15" s="375" t="s">
        <v>418</v>
      </c>
      <c r="F15" s="375" t="s">
        <v>430</v>
      </c>
      <c r="G15" s="375"/>
      <c r="H15" s="406">
        <v>3</v>
      </c>
      <c r="J15" s="317"/>
    </row>
    <row r="16" spans="1:11" s="145" customFormat="1" ht="45">
      <c r="A16" s="407">
        <v>7</v>
      </c>
      <c r="B16" s="376"/>
      <c r="C16" s="375" t="s">
        <v>431</v>
      </c>
      <c r="D16" s="375" t="s">
        <v>429</v>
      </c>
      <c r="E16" s="375" t="s">
        <v>418</v>
      </c>
      <c r="F16" s="375" t="s">
        <v>419</v>
      </c>
      <c r="G16" s="375">
        <v>2007</v>
      </c>
      <c r="H16" s="406">
        <v>10</v>
      </c>
      <c r="J16" s="317"/>
    </row>
    <row r="17" spans="1:10" s="145" customFormat="1" ht="45">
      <c r="A17" s="407">
        <v>8</v>
      </c>
      <c r="B17" s="376"/>
      <c r="C17" s="375" t="s">
        <v>432</v>
      </c>
      <c r="D17" s="375" t="s">
        <v>429</v>
      </c>
      <c r="E17" s="375" t="s">
        <v>418</v>
      </c>
      <c r="F17" s="375" t="s">
        <v>430</v>
      </c>
      <c r="G17" s="375">
        <v>2007</v>
      </c>
      <c r="H17" s="406">
        <v>3</v>
      </c>
      <c r="J17" s="317"/>
    </row>
    <row r="18" spans="1:10" ht="45">
      <c r="A18" s="407">
        <v>9</v>
      </c>
      <c r="B18" s="376"/>
      <c r="C18" s="375" t="s">
        <v>433</v>
      </c>
      <c r="D18" s="375" t="s">
        <v>429</v>
      </c>
      <c r="E18" s="375" t="s">
        <v>418</v>
      </c>
      <c r="F18" s="375" t="s">
        <v>430</v>
      </c>
      <c r="G18" s="375">
        <v>2007</v>
      </c>
      <c r="H18" s="406">
        <v>3</v>
      </c>
    </row>
    <row r="19" spans="1:10" ht="45">
      <c r="A19" s="407">
        <v>10</v>
      </c>
      <c r="B19" s="376"/>
      <c r="C19" s="375" t="s">
        <v>434</v>
      </c>
      <c r="D19" s="375" t="s">
        <v>429</v>
      </c>
      <c r="E19" s="375" t="s">
        <v>418</v>
      </c>
      <c r="F19" s="375" t="s">
        <v>430</v>
      </c>
      <c r="G19" s="375">
        <v>2009</v>
      </c>
      <c r="H19" s="406">
        <v>3</v>
      </c>
    </row>
    <row r="20" spans="1:10" s="145" customFormat="1" ht="45">
      <c r="A20" s="407">
        <v>11</v>
      </c>
      <c r="B20" s="376"/>
      <c r="C20" s="375" t="s">
        <v>435</v>
      </c>
      <c r="D20" s="375" t="s">
        <v>429</v>
      </c>
      <c r="E20" s="375" t="s">
        <v>418</v>
      </c>
      <c r="F20" s="375" t="s">
        <v>430</v>
      </c>
      <c r="G20" s="375">
        <v>2006</v>
      </c>
      <c r="H20" s="406">
        <v>3</v>
      </c>
    </row>
    <row r="21" spans="1:10" s="145" customFormat="1" ht="60">
      <c r="A21" s="407">
        <v>12</v>
      </c>
      <c r="B21" s="375"/>
      <c r="C21" s="375" t="s">
        <v>436</v>
      </c>
      <c r="D21" s="375" t="s">
        <v>429</v>
      </c>
      <c r="E21" s="375" t="s">
        <v>418</v>
      </c>
      <c r="F21" s="375" t="s">
        <v>430</v>
      </c>
      <c r="G21" s="375">
        <v>2005</v>
      </c>
      <c r="H21" s="406">
        <v>3</v>
      </c>
    </row>
    <row r="22" spans="1:10" s="145" customFormat="1" ht="45">
      <c r="A22" s="407">
        <v>13</v>
      </c>
      <c r="B22" s="409"/>
      <c r="C22" s="409" t="s">
        <v>437</v>
      </c>
      <c r="D22" s="375" t="s">
        <v>429</v>
      </c>
      <c r="E22" s="375" t="s">
        <v>418</v>
      </c>
      <c r="F22" s="375" t="s">
        <v>430</v>
      </c>
      <c r="G22" s="375">
        <v>2005</v>
      </c>
      <c r="H22" s="406">
        <v>3</v>
      </c>
    </row>
    <row r="23" spans="1:10" s="145" customFormat="1" ht="60">
      <c r="A23" s="407">
        <v>14</v>
      </c>
      <c r="B23" s="409"/>
      <c r="C23" s="409" t="s">
        <v>438</v>
      </c>
      <c r="D23" s="375" t="s">
        <v>429</v>
      </c>
      <c r="E23" s="375" t="s">
        <v>418</v>
      </c>
      <c r="F23" s="375" t="s">
        <v>430</v>
      </c>
      <c r="G23" s="375">
        <v>2005</v>
      </c>
      <c r="H23" s="406">
        <v>3</v>
      </c>
    </row>
    <row r="24" spans="1:10" s="145" customFormat="1" ht="45">
      <c r="A24" s="407">
        <v>15</v>
      </c>
      <c r="B24" s="409"/>
      <c r="C24" s="409" t="s">
        <v>439</v>
      </c>
      <c r="D24" s="375" t="s">
        <v>429</v>
      </c>
      <c r="E24" s="375" t="s">
        <v>418</v>
      </c>
      <c r="F24" s="375" t="s">
        <v>430</v>
      </c>
      <c r="G24" s="375">
        <v>2005</v>
      </c>
      <c r="H24" s="406">
        <v>3</v>
      </c>
    </row>
    <row r="25" spans="1:10" ht="45">
      <c r="A25" s="407">
        <f t="shared" si="0"/>
        <v>16</v>
      </c>
      <c r="B25" s="409"/>
      <c r="C25" s="409" t="s">
        <v>440</v>
      </c>
      <c r="D25" s="375" t="s">
        <v>429</v>
      </c>
      <c r="E25" s="375" t="s">
        <v>418</v>
      </c>
      <c r="F25" s="375" t="s">
        <v>430</v>
      </c>
      <c r="G25" s="375">
        <v>2004</v>
      </c>
      <c r="H25" s="406">
        <v>3</v>
      </c>
    </row>
    <row r="26" spans="1:10" s="145" customFormat="1" ht="60">
      <c r="A26" s="407">
        <f t="shared" si="0"/>
        <v>17</v>
      </c>
      <c r="B26" s="409"/>
      <c r="C26" s="409" t="s">
        <v>441</v>
      </c>
      <c r="D26" s="375" t="s">
        <v>429</v>
      </c>
      <c r="E26" s="375" t="s">
        <v>418</v>
      </c>
      <c r="F26" s="375" t="s">
        <v>430</v>
      </c>
      <c r="G26" s="375">
        <v>2004</v>
      </c>
      <c r="H26" s="406">
        <v>3</v>
      </c>
    </row>
    <row r="27" spans="1:10" ht="75.75" thickBot="1">
      <c r="A27" s="407">
        <f t="shared" si="0"/>
        <v>18</v>
      </c>
      <c r="B27" s="409"/>
      <c r="C27" s="409" t="s">
        <v>442</v>
      </c>
      <c r="D27" s="409" t="s">
        <v>443</v>
      </c>
      <c r="E27" s="375" t="s">
        <v>418</v>
      </c>
      <c r="F27" s="409" t="s">
        <v>444</v>
      </c>
      <c r="G27" s="409">
        <v>2004</v>
      </c>
      <c r="H27" s="410">
        <v>2</v>
      </c>
    </row>
    <row r="28" spans="1:10" ht="45">
      <c r="A28" s="407">
        <v>19</v>
      </c>
      <c r="B28" s="409"/>
      <c r="C28" s="409" t="s">
        <v>445</v>
      </c>
      <c r="D28" s="375" t="s">
        <v>429</v>
      </c>
      <c r="E28" s="408" t="s">
        <v>410</v>
      </c>
      <c r="F28" s="375" t="s">
        <v>430</v>
      </c>
      <c r="G28" s="409">
        <v>2003</v>
      </c>
      <c r="H28" s="410">
        <v>3</v>
      </c>
    </row>
    <row r="29" spans="1:10" ht="60">
      <c r="A29" s="407">
        <v>20</v>
      </c>
      <c r="B29" s="409"/>
      <c r="C29" s="409" t="s">
        <v>446</v>
      </c>
      <c r="D29" s="375" t="s">
        <v>429</v>
      </c>
      <c r="E29" s="375" t="s">
        <v>418</v>
      </c>
      <c r="F29" s="375" t="s">
        <v>430</v>
      </c>
      <c r="G29" s="375">
        <v>2003</v>
      </c>
      <c r="H29" s="406">
        <v>3</v>
      </c>
    </row>
    <row r="30" spans="1:10" ht="15.75" thickBot="1">
      <c r="A30" s="313"/>
      <c r="B30" s="179"/>
      <c r="C30" s="162"/>
      <c r="D30" s="162"/>
      <c r="E30" s="162"/>
      <c r="F30" s="162"/>
      <c r="G30" s="309" t="str">
        <f>"Total "&amp;LEFT(A7,3)</f>
        <v>Total I13</v>
      </c>
      <c r="H30" s="304">
        <f>SUM(H10:H29)</f>
        <v>101</v>
      </c>
    </row>
    <row r="32" spans="1:10" ht="53.25" customHeight="1">
      <c r="A32" s="51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32" s="512"/>
      <c r="C32" s="512"/>
      <c r="D32" s="512"/>
      <c r="E32" s="512"/>
      <c r="F32" s="512"/>
      <c r="G32" s="512"/>
      <c r="H32" s="512"/>
    </row>
  </sheetData>
  <mergeCells count="3">
    <mergeCell ref="A7:H7"/>
    <mergeCell ref="A6:H6"/>
    <mergeCell ref="A32:H32"/>
  </mergeCells>
  <phoneticPr fontId="0" type="noConversion"/>
  <printOptions horizontalCentered="1"/>
  <pageMargins left="0.74803149606299213" right="0.74803149606299213" top="0.78740157480314965" bottom="0.59055118110236227" header="0.31496062992125984" footer="0.31496062992125984"/>
  <pageSetup paperSize="9" scale="56"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topLeftCell="A4" zoomScale="115" zoomScaleNormal="115" workbookViewId="0">
      <selection activeCell="E25" sqref="E25"/>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45" customWidth="1"/>
    <col min="7" max="7" width="10" customWidth="1"/>
    <col min="8" max="8" width="9.7109375" customWidth="1"/>
    <col min="10" max="10" width="10.42578125" customWidth="1"/>
  </cols>
  <sheetData>
    <row r="1" spans="1:11" ht="15.75">
      <c r="A1" s="187" t="str">
        <f>'Date initiale'!C3</f>
        <v>Universitatea de Arhitectură și Urbanism "Ion Mincu" București</v>
      </c>
      <c r="B1" s="187"/>
      <c r="C1" s="187"/>
      <c r="D1" s="17"/>
      <c r="E1" s="17"/>
      <c r="F1" s="17"/>
    </row>
    <row r="2" spans="1:11" ht="15.75">
      <c r="A2" s="187" t="str">
        <f>'Date initiale'!B4&amp;" "&amp;'Date initiale'!C4</f>
        <v>Facultatea ARHITECTURA</v>
      </c>
      <c r="B2" s="187"/>
      <c r="C2" s="187"/>
      <c r="D2" s="17"/>
      <c r="E2" s="17"/>
      <c r="F2" s="17"/>
    </row>
    <row r="3" spans="1:11" ht="15.75">
      <c r="A3" s="187" t="str">
        <f>'Date initiale'!B5&amp;" "&amp;'Date initiale'!C5</f>
        <v>Departamentul SINTEZA PROIECTARII</v>
      </c>
      <c r="B3" s="187"/>
      <c r="C3" s="187"/>
      <c r="D3" s="17"/>
      <c r="E3" s="17"/>
      <c r="F3" s="17"/>
    </row>
    <row r="4" spans="1:11" ht="15.75">
      <c r="A4" s="188" t="str">
        <f>'Date initiale'!C6&amp;", "&amp;'Date initiale'!C7</f>
        <v>ALEXANDRU CRISAN, C16</v>
      </c>
      <c r="B4" s="188"/>
      <c r="C4" s="188"/>
      <c r="D4" s="17"/>
      <c r="E4" s="17"/>
      <c r="F4" s="17"/>
    </row>
    <row r="5" spans="1:11" s="145" customFormat="1" ht="15.75">
      <c r="A5" s="188"/>
      <c r="B5" s="188"/>
      <c r="C5" s="188"/>
      <c r="D5" s="17"/>
      <c r="E5" s="17"/>
      <c r="F5" s="17"/>
    </row>
    <row r="6" spans="1:11" ht="15.75">
      <c r="A6" s="510" t="s">
        <v>110</v>
      </c>
      <c r="B6" s="510"/>
      <c r="C6" s="510"/>
      <c r="D6" s="510"/>
      <c r="E6" s="510"/>
      <c r="F6" s="510"/>
      <c r="G6" s="510"/>
      <c r="H6" s="510"/>
    </row>
    <row r="7" spans="1:11" ht="54" customHeight="1">
      <c r="A7" s="513"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513"/>
      <c r="C7" s="513"/>
      <c r="D7" s="513"/>
      <c r="E7" s="513"/>
      <c r="F7" s="513"/>
      <c r="G7" s="513"/>
      <c r="H7" s="513"/>
    </row>
    <row r="8" spans="1:11" s="145" customFormat="1" ht="16.5" thickBot="1">
      <c r="A8" s="50"/>
      <c r="B8" s="50"/>
      <c r="C8" s="50"/>
      <c r="D8" s="50"/>
      <c r="E8" s="50"/>
      <c r="F8" s="58"/>
      <c r="G8" s="58"/>
      <c r="H8" s="58"/>
    </row>
    <row r="9" spans="1:11" ht="60.75" thickBot="1">
      <c r="A9" s="148" t="s">
        <v>55</v>
      </c>
      <c r="B9" s="164" t="s">
        <v>72</v>
      </c>
      <c r="C9" s="175" t="s">
        <v>70</v>
      </c>
      <c r="D9" s="175" t="s">
        <v>71</v>
      </c>
      <c r="E9" s="164" t="s">
        <v>140</v>
      </c>
      <c r="F9" s="164" t="s">
        <v>138</v>
      </c>
      <c r="G9" s="175" t="s">
        <v>87</v>
      </c>
      <c r="H9" s="176" t="s">
        <v>147</v>
      </c>
      <c r="J9" s="193" t="s">
        <v>108</v>
      </c>
    </row>
    <row r="10" spans="1:11">
      <c r="A10" s="183">
        <v>1</v>
      </c>
      <c r="B10" s="184"/>
      <c r="J10" s="194" t="s">
        <v>165</v>
      </c>
      <c r="K10" s="268" t="s">
        <v>256</v>
      </c>
    </row>
    <row r="11" spans="1:11">
      <c r="A11" s="174">
        <f>A10+1</f>
        <v>2</v>
      </c>
      <c r="B11" s="181"/>
      <c r="C11" s="167"/>
      <c r="D11" s="167"/>
      <c r="E11" s="182"/>
      <c r="F11" s="182"/>
      <c r="G11" s="167"/>
      <c r="H11" s="158"/>
      <c r="J11" s="48"/>
    </row>
    <row r="12" spans="1:11">
      <c r="A12" s="174">
        <f t="shared" ref="A12:A19" si="0">A11+1</f>
        <v>3</v>
      </c>
      <c r="B12" s="157"/>
      <c r="C12" s="114"/>
      <c r="D12" s="114"/>
      <c r="E12" s="114"/>
      <c r="F12" s="114"/>
      <c r="G12" s="114"/>
      <c r="H12" s="158"/>
    </row>
    <row r="13" spans="1:11">
      <c r="A13" s="174">
        <f t="shared" si="0"/>
        <v>4</v>
      </c>
      <c r="B13" s="114"/>
      <c r="C13" s="114"/>
      <c r="D13" s="114"/>
      <c r="E13" s="114"/>
      <c r="F13" s="114"/>
      <c r="G13" s="114"/>
      <c r="H13" s="158"/>
    </row>
    <row r="14" spans="1:11" s="145" customFormat="1">
      <c r="A14" s="174">
        <f t="shared" si="0"/>
        <v>5</v>
      </c>
      <c r="B14" s="157"/>
      <c r="C14" s="114"/>
      <c r="D14" s="114"/>
      <c r="E14" s="114"/>
      <c r="F14" s="114"/>
      <c r="G14" s="114"/>
      <c r="H14" s="158"/>
    </row>
    <row r="15" spans="1:11" s="145" customFormat="1">
      <c r="A15" s="174">
        <f t="shared" si="0"/>
        <v>6</v>
      </c>
      <c r="B15" s="114"/>
      <c r="C15" s="114"/>
      <c r="D15" s="114"/>
      <c r="E15" s="114"/>
      <c r="F15" s="114"/>
      <c r="G15" s="114"/>
      <c r="H15" s="158"/>
    </row>
    <row r="16" spans="1:11" s="145" customFormat="1">
      <c r="A16" s="174">
        <f t="shared" si="0"/>
        <v>7</v>
      </c>
      <c r="B16" s="157"/>
      <c r="C16" s="114"/>
      <c r="D16" s="114"/>
      <c r="E16" s="114"/>
      <c r="F16" s="114"/>
      <c r="G16" s="114"/>
      <c r="H16" s="158"/>
    </row>
    <row r="17" spans="1:8" s="145" customFormat="1">
      <c r="A17" s="174">
        <f t="shared" si="0"/>
        <v>8</v>
      </c>
      <c r="B17" s="114"/>
      <c r="C17" s="114"/>
      <c r="D17" s="114"/>
      <c r="E17" s="114"/>
      <c r="F17" s="114"/>
      <c r="G17" s="114"/>
      <c r="H17" s="158"/>
    </row>
    <row r="18" spans="1:8" s="145" customFormat="1">
      <c r="A18" s="174">
        <f t="shared" si="0"/>
        <v>9</v>
      </c>
      <c r="B18" s="157"/>
      <c r="C18" s="114"/>
      <c r="D18" s="114"/>
      <c r="E18" s="114"/>
      <c r="F18" s="114"/>
      <c r="G18" s="114"/>
      <c r="H18" s="158"/>
    </row>
    <row r="19" spans="1:8" s="145" customFormat="1" ht="15.75" thickBot="1">
      <c r="A19" s="186">
        <f t="shared" si="0"/>
        <v>10</v>
      </c>
      <c r="B19" s="116"/>
      <c r="C19" s="116"/>
      <c r="D19" s="116"/>
      <c r="E19" s="116"/>
      <c r="F19" s="116"/>
      <c r="G19" s="116"/>
      <c r="H19" s="160"/>
    </row>
    <row r="20" spans="1:8" s="145" customFormat="1" ht="15.75" thickBot="1">
      <c r="A20" s="251"/>
      <c r="B20" s="179"/>
      <c r="C20" s="162"/>
      <c r="D20" s="162"/>
      <c r="E20" s="162"/>
      <c r="F20" s="162"/>
      <c r="G20" s="129" t="str">
        <f>"Total "&amp;LEFT(A7,4)</f>
        <v>Total I14a</v>
      </c>
      <c r="H20" s="130">
        <f>SUM(H11:H19)</f>
        <v>0</v>
      </c>
    </row>
    <row r="21" spans="1:8" s="145" customFormat="1"/>
    <row r="22" spans="1:8" s="145" customFormat="1" ht="53.25" customHeight="1">
      <c r="A22" s="51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512"/>
      <c r="C22" s="512"/>
      <c r="D22" s="512"/>
      <c r="E22" s="512"/>
      <c r="F22" s="512"/>
      <c r="G22" s="512"/>
      <c r="H22" s="512"/>
    </row>
    <row r="40" spans="1:9" ht="15.75" thickBot="1"/>
    <row r="41" spans="1:9" s="145" customFormat="1" ht="54" customHeight="1" thickBot="1">
      <c r="A41" s="163" t="s">
        <v>69</v>
      </c>
      <c r="B41" s="164" t="s">
        <v>72</v>
      </c>
      <c r="C41" s="175" t="s">
        <v>70</v>
      </c>
      <c r="D41" s="175" t="s">
        <v>71</v>
      </c>
      <c r="E41" s="164" t="s">
        <v>139</v>
      </c>
      <c r="F41" s="164" t="s">
        <v>139</v>
      </c>
      <c r="G41" s="164" t="s">
        <v>138</v>
      </c>
      <c r="H41" s="175" t="s">
        <v>87</v>
      </c>
      <c r="I41" s="176"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17"/>
  <sheetViews>
    <sheetView workbookViewId="0">
      <selection activeCell="H15" sqref="H15"/>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45" customWidth="1"/>
    <col min="7" max="7" width="10" customWidth="1"/>
    <col min="8" max="8" width="9.7109375" customWidth="1"/>
  </cols>
  <sheetData>
    <row r="1" spans="1:11" ht="15.75">
      <c r="A1" s="190" t="str">
        <f>'Date initiale'!C3</f>
        <v>Universitatea de Arhitectură și Urbanism "Ion Mincu" București</v>
      </c>
      <c r="B1" s="190"/>
      <c r="C1" s="190"/>
      <c r="D1" s="39"/>
      <c r="E1" s="39"/>
      <c r="F1" s="39"/>
      <c r="G1" s="39"/>
      <c r="H1" s="39"/>
    </row>
    <row r="2" spans="1:11" ht="15.75">
      <c r="A2" s="190" t="str">
        <f>'Date initiale'!B4&amp;" "&amp;'Date initiale'!C4</f>
        <v>Facultatea ARHITECTURA</v>
      </c>
      <c r="B2" s="190"/>
      <c r="C2" s="190"/>
      <c r="D2" s="39"/>
      <c r="E2" s="39"/>
      <c r="F2" s="39"/>
      <c r="G2" s="39"/>
      <c r="H2" s="39"/>
    </row>
    <row r="3" spans="1:11" ht="15.75">
      <c r="A3" s="190" t="str">
        <f>'Date initiale'!B5&amp;" "&amp;'Date initiale'!C5</f>
        <v>Departamentul SINTEZA PROIECTARII</v>
      </c>
      <c r="B3" s="190"/>
      <c r="C3" s="190"/>
      <c r="D3" s="39"/>
      <c r="E3" s="39"/>
      <c r="F3" s="39"/>
      <c r="G3" s="39"/>
      <c r="H3" s="39"/>
    </row>
    <row r="4" spans="1:11" ht="15.75">
      <c r="A4" s="191" t="str">
        <f>'Date initiale'!C6&amp;", "&amp;'Date initiale'!C7</f>
        <v>ALEXANDRU CRISAN, C16</v>
      </c>
      <c r="B4" s="191"/>
      <c r="C4" s="191"/>
      <c r="D4" s="39"/>
      <c r="E4" s="39"/>
      <c r="F4" s="39"/>
      <c r="G4" s="39"/>
      <c r="H4" s="39"/>
    </row>
    <row r="5" spans="1:11" s="145" customFormat="1" ht="15.75">
      <c r="A5" s="191"/>
      <c r="B5" s="191"/>
      <c r="C5" s="191"/>
      <c r="D5" s="39"/>
      <c r="E5" s="39"/>
      <c r="F5" s="39"/>
      <c r="G5" s="39"/>
      <c r="H5" s="39"/>
    </row>
    <row r="6" spans="1:11" ht="15.75">
      <c r="A6" s="517" t="s">
        <v>110</v>
      </c>
      <c r="B6" s="517"/>
      <c r="C6" s="517"/>
      <c r="D6" s="517"/>
      <c r="E6" s="517"/>
      <c r="F6" s="517"/>
      <c r="G6" s="517"/>
      <c r="H6" s="517"/>
    </row>
    <row r="7" spans="1:11" ht="36.75" customHeight="1">
      <c r="A7" s="513" t="str">
        <f>'Descriere indicatori'!B19&amp;"b. "&amp;'Descriere indicatori'!C20</f>
        <v xml:space="preserve">I14b. Proiect urbanistic şi peisagistic la nivelul Planurilor Generale / Zonale ale Localităţilor (inclusiv studii de fundamentare, de inserţie, de oportunitate) avizate** </v>
      </c>
      <c r="B7" s="513"/>
      <c r="C7" s="513"/>
      <c r="D7" s="513"/>
      <c r="E7" s="513"/>
      <c r="F7" s="513"/>
      <c r="G7" s="513"/>
      <c r="H7" s="513"/>
    </row>
    <row r="8" spans="1:11" ht="19.5" customHeight="1" thickBot="1">
      <c r="A8" s="51"/>
      <c r="B8" s="51"/>
      <c r="C8" s="51"/>
      <c r="D8" s="51"/>
      <c r="E8" s="51"/>
      <c r="F8" s="51"/>
      <c r="G8" s="51"/>
      <c r="H8" s="51"/>
    </row>
    <row r="9" spans="1:11" ht="60.75" thickBot="1">
      <c r="A9" s="125" t="s">
        <v>55</v>
      </c>
      <c r="B9" s="164" t="s">
        <v>72</v>
      </c>
      <c r="C9" s="175" t="s">
        <v>70</v>
      </c>
      <c r="D9" s="175" t="s">
        <v>71</v>
      </c>
      <c r="E9" s="164" t="s">
        <v>140</v>
      </c>
      <c r="F9" s="164" t="s">
        <v>138</v>
      </c>
      <c r="G9" s="175" t="s">
        <v>87</v>
      </c>
      <c r="H9" s="176" t="s">
        <v>147</v>
      </c>
      <c r="J9" s="193" t="s">
        <v>108</v>
      </c>
    </row>
    <row r="10" spans="1:11" s="145" customFormat="1" ht="45">
      <c r="A10" s="411">
        <v>1</v>
      </c>
      <c r="B10" s="412"/>
      <c r="C10" s="413" t="s">
        <v>447</v>
      </c>
      <c r="D10" s="414" t="s">
        <v>448</v>
      </c>
      <c r="E10" s="415" t="s">
        <v>449</v>
      </c>
      <c r="F10" s="416" t="s">
        <v>450</v>
      </c>
      <c r="G10" s="414">
        <v>2007</v>
      </c>
      <c r="H10" s="400">
        <v>15</v>
      </c>
      <c r="J10" s="194"/>
    </row>
    <row r="11" spans="1:11" ht="60">
      <c r="A11" s="417">
        <f>A10+1</f>
        <v>2</v>
      </c>
      <c r="B11" s="418"/>
      <c r="C11" s="419" t="s">
        <v>451</v>
      </c>
      <c r="D11" s="414" t="s">
        <v>448</v>
      </c>
      <c r="E11" s="415" t="s">
        <v>449</v>
      </c>
      <c r="F11" s="416" t="s">
        <v>450</v>
      </c>
      <c r="G11" s="414">
        <v>2007</v>
      </c>
      <c r="H11" s="400">
        <v>15</v>
      </c>
      <c r="J11" s="194" t="s">
        <v>166</v>
      </c>
      <c r="K11" s="268" t="s">
        <v>256</v>
      </c>
    </row>
    <row r="12" spans="1:11" s="145" customFormat="1" ht="75">
      <c r="A12" s="417">
        <f t="shared" ref="A12:A14" si="0">A11+1</f>
        <v>3</v>
      </c>
      <c r="B12" s="418"/>
      <c r="C12" s="420" t="s">
        <v>452</v>
      </c>
      <c r="D12" s="403" t="s">
        <v>453</v>
      </c>
      <c r="E12" s="421" t="s">
        <v>454</v>
      </c>
      <c r="F12" s="421" t="s">
        <v>455</v>
      </c>
      <c r="G12" s="421">
        <v>2006</v>
      </c>
      <c r="H12" s="404">
        <v>5</v>
      </c>
      <c r="J12" s="317"/>
      <c r="K12" s="268"/>
    </row>
    <row r="13" spans="1:11" s="145" customFormat="1" ht="75">
      <c r="A13" s="417">
        <f t="shared" si="0"/>
        <v>4</v>
      </c>
      <c r="B13" s="418"/>
      <c r="C13" s="419" t="s">
        <v>456</v>
      </c>
      <c r="D13" s="403" t="s">
        <v>453</v>
      </c>
      <c r="E13" s="421" t="s">
        <v>454</v>
      </c>
      <c r="F13" s="421" t="s">
        <v>455</v>
      </c>
      <c r="G13" s="421">
        <v>2004</v>
      </c>
      <c r="H13" s="404">
        <v>5</v>
      </c>
      <c r="J13" s="317"/>
      <c r="K13" s="268"/>
    </row>
    <row r="14" spans="1:11" s="145" customFormat="1" ht="75">
      <c r="A14" s="417">
        <f t="shared" si="0"/>
        <v>5</v>
      </c>
      <c r="B14" s="418"/>
      <c r="C14" s="420" t="s">
        <v>457</v>
      </c>
      <c r="D14" s="403" t="s">
        <v>453</v>
      </c>
      <c r="E14" s="421" t="s">
        <v>454</v>
      </c>
      <c r="F14" s="421" t="s">
        <v>455</v>
      </c>
      <c r="G14" s="421">
        <v>2004</v>
      </c>
      <c r="H14" s="404">
        <v>5</v>
      </c>
      <c r="J14" s="317"/>
      <c r="K14" s="268"/>
    </row>
    <row r="15" spans="1:11" ht="16.5" thickBot="1">
      <c r="A15" s="20"/>
      <c r="G15" s="309" t="str">
        <f>"Total "&amp;LEFT(A7,4)</f>
        <v>Total I14b</v>
      </c>
      <c r="H15" s="320">
        <f>SUM(H10:H14)</f>
        <v>45</v>
      </c>
    </row>
    <row r="17" spans="1:8" ht="53.25" customHeight="1">
      <c r="A17" s="51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7" s="512"/>
      <c r="C17" s="512"/>
      <c r="D17" s="512"/>
      <c r="E17" s="512"/>
      <c r="F17" s="512"/>
      <c r="G17" s="512"/>
      <c r="H17" s="512"/>
    </row>
  </sheetData>
  <mergeCells count="3">
    <mergeCell ref="A7:H7"/>
    <mergeCell ref="A6:H6"/>
    <mergeCell ref="A17:H17"/>
  </mergeCells>
  <phoneticPr fontId="0" type="noConversion"/>
  <printOptions horizontalCentered="1"/>
  <pageMargins left="0.74803149606299213" right="0.74803149606299213" top="0.78740157480314965" bottom="0.59055118110236227" header="0.31496062992125984" footer="0.31496062992125984"/>
  <pageSetup paperSize="9" scale="67"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38"/>
  <sheetViews>
    <sheetView topLeftCell="A10" workbookViewId="0">
      <selection activeCell="H12" sqref="H12"/>
    </sheetView>
  </sheetViews>
  <sheetFormatPr defaultColWidth="9.140625" defaultRowHeight="15"/>
  <cols>
    <col min="1" max="1" width="5.140625" style="145" customWidth="1"/>
    <col min="2" max="2" width="14.5703125" style="145" customWidth="1"/>
    <col min="3" max="3" width="43.140625" style="145" customWidth="1"/>
    <col min="4" max="4" width="24" style="145" customWidth="1"/>
    <col min="5" max="5" width="14.28515625" style="145" customWidth="1"/>
    <col min="6" max="6" width="11.85546875" style="145" customWidth="1"/>
    <col min="7" max="7" width="10" style="145" customWidth="1"/>
    <col min="8" max="8" width="9.7109375" style="145" customWidth="1"/>
    <col min="9" max="9" width="9.140625" style="145"/>
    <col min="10" max="10" width="10.28515625" style="145" customWidth="1"/>
    <col min="11" max="16384" width="9.140625" style="145"/>
  </cols>
  <sheetData>
    <row r="1" spans="1:11" ht="15.75">
      <c r="A1" s="187" t="str">
        <f>'Date initiale'!C3</f>
        <v>Universitatea de Arhitectură și Urbanism "Ion Mincu" București</v>
      </c>
      <c r="B1" s="187"/>
      <c r="C1" s="187"/>
      <c r="D1" s="17"/>
      <c r="E1" s="17"/>
      <c r="F1" s="17"/>
    </row>
    <row r="2" spans="1:11" ht="15.75">
      <c r="A2" s="187" t="str">
        <f>'Date initiale'!B4&amp;" "&amp;'Date initiale'!C4</f>
        <v>Facultatea ARHITECTURA</v>
      </c>
      <c r="B2" s="187"/>
      <c r="C2" s="187"/>
      <c r="D2" s="17"/>
      <c r="E2" s="17"/>
      <c r="F2" s="17"/>
    </row>
    <row r="3" spans="1:11" ht="15.75">
      <c r="A3" s="187" t="str">
        <f>'Date initiale'!B5&amp;" "&amp;'Date initiale'!C5</f>
        <v>Departamentul SINTEZA PROIECTARII</v>
      </c>
      <c r="B3" s="187"/>
      <c r="C3" s="187"/>
      <c r="D3" s="17"/>
      <c r="E3" s="17"/>
      <c r="F3" s="17"/>
    </row>
    <row r="4" spans="1:11" ht="15.75">
      <c r="A4" s="188" t="str">
        <f>'Date initiale'!C6&amp;", "&amp;'Date initiale'!C7</f>
        <v>ALEXANDRU CRISAN, C16</v>
      </c>
      <c r="B4" s="188"/>
      <c r="C4" s="188"/>
      <c r="D4" s="17"/>
      <c r="E4" s="17"/>
      <c r="F4" s="17"/>
    </row>
    <row r="5" spans="1:11" ht="15.75">
      <c r="A5" s="188"/>
      <c r="B5" s="188"/>
      <c r="C5" s="188"/>
      <c r="D5" s="17"/>
      <c r="E5" s="17"/>
      <c r="F5" s="17"/>
    </row>
    <row r="6" spans="1:11" ht="15.75">
      <c r="A6" s="510" t="s">
        <v>110</v>
      </c>
      <c r="B6" s="510"/>
      <c r="C6" s="510"/>
      <c r="D6" s="510"/>
      <c r="E6" s="510"/>
      <c r="F6" s="510"/>
      <c r="G6" s="510"/>
      <c r="H6" s="510"/>
    </row>
    <row r="7" spans="1:11" ht="52.5" customHeight="1">
      <c r="A7" s="513"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513"/>
      <c r="C7" s="513"/>
      <c r="D7" s="513"/>
      <c r="E7" s="513"/>
      <c r="F7" s="513"/>
      <c r="G7" s="513"/>
      <c r="H7" s="513"/>
    </row>
    <row r="8" spans="1:11" ht="16.5" thickBot="1">
      <c r="A8" s="50"/>
      <c r="B8" s="50"/>
      <c r="C8" s="50"/>
      <c r="D8" s="50"/>
      <c r="E8" s="50"/>
      <c r="F8" s="58"/>
      <c r="G8" s="58"/>
      <c r="H8" s="58"/>
    </row>
    <row r="9" spans="1:11" ht="60.75" thickBot="1">
      <c r="A9" s="125" t="s">
        <v>55</v>
      </c>
      <c r="B9" s="164" t="s">
        <v>72</v>
      </c>
      <c r="C9" s="175" t="s">
        <v>141</v>
      </c>
      <c r="D9" s="175" t="s">
        <v>71</v>
      </c>
      <c r="E9" s="164" t="s">
        <v>140</v>
      </c>
      <c r="F9" s="164" t="s">
        <v>138</v>
      </c>
      <c r="G9" s="175" t="s">
        <v>87</v>
      </c>
      <c r="H9" s="176" t="s">
        <v>147</v>
      </c>
      <c r="J9" s="193" t="s">
        <v>108</v>
      </c>
    </row>
    <row r="10" spans="1:11" ht="105.75" thickBot="1">
      <c r="A10" s="422">
        <v>1</v>
      </c>
      <c r="B10" s="423"/>
      <c r="C10" s="424" t="s">
        <v>458</v>
      </c>
      <c r="D10" s="424" t="s">
        <v>459</v>
      </c>
      <c r="E10" s="424" t="s">
        <v>460</v>
      </c>
      <c r="F10" s="424" t="s">
        <v>461</v>
      </c>
      <c r="G10" s="423">
        <v>2014</v>
      </c>
      <c r="H10" s="425">
        <v>15</v>
      </c>
      <c r="J10" s="194"/>
    </row>
    <row r="11" spans="1:11" ht="390">
      <c r="A11" s="426">
        <f>A10+1</f>
        <v>2</v>
      </c>
      <c r="B11" s="427"/>
      <c r="C11" s="428" t="s">
        <v>462</v>
      </c>
      <c r="D11" s="424" t="s">
        <v>459</v>
      </c>
      <c r="E11" s="424" t="s">
        <v>460</v>
      </c>
      <c r="F11" s="424" t="s">
        <v>461</v>
      </c>
      <c r="G11" s="423">
        <v>2014</v>
      </c>
      <c r="H11" s="425">
        <v>15</v>
      </c>
      <c r="J11" s="194" t="s">
        <v>167</v>
      </c>
      <c r="K11" s="268" t="s">
        <v>256</v>
      </c>
    </row>
    <row r="12" spans="1:11" ht="15.75" thickBot="1">
      <c r="A12" s="313"/>
      <c r="B12" s="179"/>
      <c r="C12" s="162"/>
      <c r="D12" s="162"/>
      <c r="E12" s="162"/>
      <c r="F12" s="162"/>
      <c r="G12" s="309" t="str">
        <f>"Total "&amp;LEFT(A7,4)</f>
        <v>Total I14c</v>
      </c>
      <c r="H12" s="304">
        <f>SUM(H10:H11)</f>
        <v>30</v>
      </c>
    </row>
    <row r="14" spans="1:11" ht="53.25" customHeight="1">
      <c r="A14" s="512"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14" s="512"/>
      <c r="C14" s="512"/>
      <c r="D14" s="512"/>
      <c r="E14" s="512"/>
      <c r="F14" s="512"/>
      <c r="G14" s="512"/>
      <c r="H14" s="512"/>
    </row>
    <row r="28" spans="1:9">
      <c r="A28" s="20"/>
      <c r="B28" s="20"/>
      <c r="C28" s="20"/>
      <c r="D28" s="20"/>
      <c r="E28" s="20"/>
      <c r="F28" s="20"/>
      <c r="G28" s="20"/>
      <c r="H28" s="20"/>
      <c r="I28" s="20"/>
    </row>
    <row r="29" spans="1:9">
      <c r="A29" s="20"/>
      <c r="B29" s="20"/>
      <c r="C29" s="20"/>
      <c r="D29" s="20"/>
      <c r="E29" s="20"/>
      <c r="F29" s="20"/>
      <c r="G29" s="20"/>
      <c r="H29" s="20"/>
      <c r="I29" s="20"/>
    </row>
    <row r="30" spans="1:9">
      <c r="A30" s="20"/>
      <c r="B30" s="20"/>
      <c r="C30" s="20"/>
      <c r="D30" s="20"/>
      <c r="E30" s="20"/>
      <c r="F30" s="20"/>
      <c r="G30" s="20"/>
      <c r="H30" s="20"/>
      <c r="I30" s="20"/>
    </row>
    <row r="31" spans="1:9">
      <c r="A31" s="20"/>
      <c r="B31" s="20"/>
      <c r="C31" s="20"/>
      <c r="D31" s="20"/>
      <c r="E31" s="20"/>
      <c r="F31" s="20"/>
      <c r="G31" s="20"/>
      <c r="H31" s="20"/>
      <c r="I31" s="20"/>
    </row>
    <row r="32" spans="1:9">
      <c r="A32" s="20"/>
      <c r="B32" s="20"/>
      <c r="C32" s="20"/>
      <c r="D32" s="20"/>
      <c r="E32" s="20"/>
      <c r="F32" s="20"/>
      <c r="G32" s="20"/>
      <c r="H32" s="20"/>
      <c r="I32" s="20"/>
    </row>
    <row r="33" spans="1:9">
      <c r="A33" s="161"/>
      <c r="B33" s="161"/>
      <c r="C33" s="166"/>
      <c r="D33" s="166"/>
      <c r="E33" s="161"/>
      <c r="F33" s="161"/>
      <c r="G33" s="161"/>
      <c r="H33" s="166"/>
      <c r="I33" s="314"/>
    </row>
    <row r="34" spans="1:9">
      <c r="A34" s="20"/>
      <c r="B34" s="20"/>
      <c r="C34" s="20"/>
      <c r="D34" s="20"/>
      <c r="E34" s="20"/>
      <c r="F34" s="20"/>
      <c r="G34" s="20"/>
      <c r="H34" s="20"/>
      <c r="I34" s="20"/>
    </row>
    <row r="35" spans="1:9">
      <c r="A35" s="20"/>
      <c r="B35" s="20"/>
      <c r="C35" s="20"/>
      <c r="D35" s="20"/>
      <c r="E35" s="20"/>
      <c r="F35" s="20"/>
      <c r="G35" s="20"/>
      <c r="H35" s="20"/>
      <c r="I35" s="20"/>
    </row>
    <row r="36" spans="1:9">
      <c r="A36" s="20"/>
      <c r="B36" s="20"/>
      <c r="C36" s="20"/>
      <c r="D36" s="20"/>
      <c r="E36" s="20"/>
      <c r="F36" s="20"/>
      <c r="G36" s="20"/>
      <c r="H36" s="20"/>
      <c r="I36" s="20"/>
    </row>
    <row r="37" spans="1:9">
      <c r="A37" s="20"/>
      <c r="B37" s="20"/>
      <c r="C37" s="20"/>
      <c r="D37" s="20"/>
      <c r="E37" s="20"/>
      <c r="F37" s="20"/>
      <c r="G37" s="20"/>
      <c r="H37" s="20"/>
      <c r="I37" s="20"/>
    </row>
    <row r="38" spans="1:9">
      <c r="A38" s="20"/>
      <c r="B38" s="20"/>
      <c r="C38" s="20"/>
      <c r="D38" s="20"/>
      <c r="E38" s="20"/>
      <c r="F38" s="20"/>
      <c r="G38" s="20"/>
      <c r="H38" s="20"/>
      <c r="I38" s="20"/>
    </row>
  </sheetData>
  <mergeCells count="3">
    <mergeCell ref="A6:H6"/>
    <mergeCell ref="A7:H7"/>
    <mergeCell ref="A14:H14"/>
  </mergeCells>
  <printOptions horizontalCentered="1"/>
  <pageMargins left="0.74803149606299213" right="0.74803149606299213" top="0.78740157480314965" bottom="0.59055118110236227" header="0.31496062992125984" footer="0.31496062992125984"/>
  <pageSetup paperSize="9" scale="65"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41"/>
  <sheetViews>
    <sheetView workbookViewId="0">
      <selection activeCell="M18" sqref="M18"/>
    </sheetView>
  </sheetViews>
  <sheetFormatPr defaultColWidth="9.140625" defaultRowHeight="15"/>
  <cols>
    <col min="1" max="1" width="5.140625" style="145" customWidth="1"/>
    <col min="2" max="2" width="10.5703125" style="145" customWidth="1"/>
    <col min="3" max="3" width="43.140625" style="145" customWidth="1"/>
    <col min="4" max="4" width="24" style="145" customWidth="1"/>
    <col min="5" max="5" width="14.28515625" style="145" customWidth="1"/>
    <col min="6" max="6" width="11.85546875" style="145" customWidth="1"/>
    <col min="7" max="7" width="10" style="145" customWidth="1"/>
    <col min="8" max="8" width="9.7109375" style="145" customWidth="1"/>
    <col min="9" max="9" width="9.140625" style="145"/>
    <col min="10" max="10" width="10.28515625" style="145" customWidth="1"/>
    <col min="11" max="16384" width="9.140625" style="145"/>
  </cols>
  <sheetData>
    <row r="1" spans="1:11" ht="15.75">
      <c r="A1" s="187" t="str">
        <f>'Date initiale'!C3</f>
        <v>Universitatea de Arhitectură și Urbanism "Ion Mincu" București</v>
      </c>
      <c r="B1" s="187"/>
      <c r="C1" s="187"/>
      <c r="D1" s="264"/>
      <c r="E1" s="264"/>
      <c r="F1" s="264"/>
    </row>
    <row r="2" spans="1:11" ht="15.75">
      <c r="A2" s="187" t="str">
        <f>'Date initiale'!B4&amp;" "&amp;'Date initiale'!C4</f>
        <v>Facultatea ARHITECTURA</v>
      </c>
      <c r="B2" s="187"/>
      <c r="C2" s="187"/>
      <c r="D2" s="264"/>
      <c r="E2" s="264"/>
      <c r="F2" s="264"/>
    </row>
    <row r="3" spans="1:11" ht="15.75">
      <c r="A3" s="187" t="str">
        <f>'Date initiale'!B5&amp;" "&amp;'Date initiale'!C5</f>
        <v>Departamentul SINTEZA PROIECTARII</v>
      </c>
      <c r="B3" s="187"/>
      <c r="C3" s="187"/>
      <c r="D3" s="264"/>
      <c r="E3" s="264"/>
      <c r="F3" s="264"/>
    </row>
    <row r="4" spans="1:11" ht="15.75">
      <c r="A4" s="263" t="str">
        <f>'Date initiale'!C6&amp;", "&amp;'Date initiale'!C7</f>
        <v>ALEXANDRU CRISAN, C16</v>
      </c>
      <c r="B4" s="263"/>
      <c r="C4" s="263"/>
      <c r="D4" s="264"/>
      <c r="E4" s="264"/>
      <c r="F4" s="264"/>
    </row>
    <row r="5" spans="1:11" ht="15.75">
      <c r="A5" s="263"/>
      <c r="B5" s="263"/>
      <c r="C5" s="263"/>
      <c r="D5" s="264"/>
      <c r="E5" s="264"/>
      <c r="F5" s="264"/>
    </row>
    <row r="6" spans="1:11" ht="15.75">
      <c r="A6" s="510" t="s">
        <v>110</v>
      </c>
      <c r="B6" s="510"/>
      <c r="C6" s="510"/>
      <c r="D6" s="510"/>
      <c r="E6" s="510"/>
      <c r="F6" s="510"/>
      <c r="G6" s="510"/>
      <c r="H6" s="510"/>
    </row>
    <row r="7" spans="1:11" ht="52.5" customHeight="1">
      <c r="A7" s="513"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513"/>
      <c r="C7" s="513"/>
      <c r="D7" s="513"/>
      <c r="E7" s="513"/>
      <c r="F7" s="513"/>
      <c r="G7" s="513"/>
      <c r="H7" s="513"/>
    </row>
    <row r="8" spans="1:11" ht="16.5" thickBot="1">
      <c r="A8" s="50"/>
      <c r="B8" s="50"/>
      <c r="C8" s="50"/>
      <c r="D8" s="50"/>
      <c r="E8" s="50"/>
      <c r="F8" s="58"/>
      <c r="G8" s="58"/>
      <c r="H8" s="58"/>
    </row>
    <row r="9" spans="1:11" ht="60.75" thickBot="1">
      <c r="A9" s="148" t="s">
        <v>55</v>
      </c>
      <c r="B9" s="164" t="s">
        <v>72</v>
      </c>
      <c r="C9" s="175" t="s">
        <v>141</v>
      </c>
      <c r="D9" s="175" t="s">
        <v>71</v>
      </c>
      <c r="E9" s="164" t="s">
        <v>140</v>
      </c>
      <c r="F9" s="164" t="s">
        <v>138</v>
      </c>
      <c r="G9" s="175" t="s">
        <v>87</v>
      </c>
      <c r="H9" s="176" t="s">
        <v>147</v>
      </c>
      <c r="J9" s="193" t="s">
        <v>108</v>
      </c>
    </row>
    <row r="10" spans="1:11">
      <c r="A10" s="183">
        <v>1</v>
      </c>
      <c r="B10" s="184"/>
      <c r="C10" s="184"/>
      <c r="D10" s="184"/>
      <c r="E10" s="184"/>
      <c r="F10" s="184"/>
      <c r="G10" s="184"/>
      <c r="H10" s="185"/>
      <c r="J10" s="194">
        <v>20</v>
      </c>
      <c r="K10" s="268" t="s">
        <v>256</v>
      </c>
    </row>
    <row r="11" spans="1:11">
      <c r="A11" s="174">
        <f>A10+1</f>
        <v>2</v>
      </c>
      <c r="B11" s="181"/>
      <c r="C11" s="167"/>
      <c r="D11" s="167"/>
      <c r="E11" s="182"/>
      <c r="F11" s="182"/>
      <c r="G11" s="167"/>
      <c r="H11" s="240"/>
    </row>
    <row r="12" spans="1:11">
      <c r="A12" s="174">
        <f t="shared" ref="A12:A19" si="0">A11+1</f>
        <v>3</v>
      </c>
      <c r="B12" s="157"/>
      <c r="C12" s="114"/>
      <c r="D12" s="114"/>
      <c r="E12" s="114"/>
      <c r="F12" s="114"/>
      <c r="G12" s="114"/>
      <c r="H12" s="240"/>
    </row>
    <row r="13" spans="1:11">
      <c r="A13" s="174">
        <f t="shared" si="0"/>
        <v>4</v>
      </c>
      <c r="B13" s="114"/>
      <c r="C13" s="114"/>
      <c r="D13" s="114"/>
      <c r="E13" s="114"/>
      <c r="F13" s="114"/>
      <c r="G13" s="114"/>
      <c r="H13" s="240"/>
    </row>
    <row r="14" spans="1:11">
      <c r="A14" s="174">
        <f t="shared" si="0"/>
        <v>5</v>
      </c>
      <c r="B14" s="157"/>
      <c r="C14" s="114"/>
      <c r="D14" s="114"/>
      <c r="E14" s="114"/>
      <c r="F14" s="114"/>
      <c r="G14" s="114"/>
      <c r="H14" s="240"/>
    </row>
    <row r="15" spans="1:11">
      <c r="A15" s="174">
        <f t="shared" si="0"/>
        <v>6</v>
      </c>
      <c r="B15" s="114"/>
      <c r="C15" s="114"/>
      <c r="D15" s="114"/>
      <c r="E15" s="114"/>
      <c r="F15" s="114"/>
      <c r="G15" s="114"/>
      <c r="H15" s="240"/>
    </row>
    <row r="16" spans="1:11">
      <c r="A16" s="174">
        <f t="shared" si="0"/>
        <v>7</v>
      </c>
      <c r="B16" s="157"/>
      <c r="C16" s="114"/>
      <c r="D16" s="114"/>
      <c r="E16" s="114"/>
      <c r="F16" s="114"/>
      <c r="G16" s="114"/>
      <c r="H16" s="240"/>
    </row>
    <row r="17" spans="1:8">
      <c r="A17" s="174">
        <f t="shared" si="0"/>
        <v>8</v>
      </c>
      <c r="B17" s="114"/>
      <c r="C17" s="114"/>
      <c r="D17" s="114"/>
      <c r="E17" s="114"/>
      <c r="F17" s="114"/>
      <c r="G17" s="114"/>
      <c r="H17" s="240"/>
    </row>
    <row r="18" spans="1:8">
      <c r="A18" s="174">
        <f t="shared" si="0"/>
        <v>9</v>
      </c>
      <c r="B18" s="157"/>
      <c r="C18" s="114"/>
      <c r="D18" s="114"/>
      <c r="E18" s="114"/>
      <c r="F18" s="114"/>
      <c r="G18" s="114"/>
      <c r="H18" s="240"/>
    </row>
    <row r="19" spans="1:8" ht="15.75" thickBot="1">
      <c r="A19" s="186">
        <f t="shared" si="0"/>
        <v>10</v>
      </c>
      <c r="B19" s="116"/>
      <c r="C19" s="116"/>
      <c r="D19" s="116"/>
      <c r="E19" s="116"/>
      <c r="F19" s="116"/>
      <c r="G19" s="116"/>
      <c r="H19" s="243"/>
    </row>
    <row r="20" spans="1:8" ht="15.75" thickBot="1">
      <c r="A20" s="251"/>
      <c r="B20" s="179"/>
      <c r="C20" s="162"/>
      <c r="D20" s="162"/>
      <c r="E20" s="162"/>
      <c r="F20" s="162"/>
      <c r="G20" s="129" t="str">
        <f>"Total "&amp;LEFT(A7,4)</f>
        <v>Total I15.</v>
      </c>
      <c r="H20" s="130">
        <f>SUM(H10:H19)</f>
        <v>0</v>
      </c>
    </row>
    <row r="22" spans="1:8" ht="53.25" customHeight="1">
      <c r="A22" s="512"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512"/>
      <c r="C22" s="512"/>
      <c r="D22" s="512"/>
      <c r="E22" s="512"/>
      <c r="F22" s="512"/>
      <c r="G22" s="512"/>
      <c r="H22" s="512"/>
    </row>
    <row r="40" spans="1:9" ht="15.75" thickBot="1"/>
    <row r="41" spans="1:9" ht="54" customHeight="1" thickBot="1">
      <c r="A41" s="163" t="s">
        <v>69</v>
      </c>
      <c r="B41" s="164" t="s">
        <v>72</v>
      </c>
      <c r="C41" s="175" t="s">
        <v>70</v>
      </c>
      <c r="D41" s="175" t="s">
        <v>71</v>
      </c>
      <c r="E41" s="164" t="s">
        <v>139</v>
      </c>
      <c r="F41" s="164" t="s">
        <v>139</v>
      </c>
      <c r="G41" s="164" t="s">
        <v>138</v>
      </c>
      <c r="H41" s="175" t="s">
        <v>87</v>
      </c>
      <c r="I41" s="176"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H26"/>
  <sheetViews>
    <sheetView workbookViewId="0">
      <selection activeCell="D15" sqref="D15"/>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187" t="str">
        <f>'Date initiale'!C3</f>
        <v>Universitatea de Arhitectură și Urbanism "Ion Mincu" București</v>
      </c>
      <c r="B1" s="187"/>
      <c r="C1" s="187"/>
      <c r="D1" s="17"/>
      <c r="E1" s="35"/>
    </row>
    <row r="2" spans="1:8" ht="15.75">
      <c r="A2" s="187" t="str">
        <f>'Date initiale'!B4&amp;" "&amp;'Date initiale'!C4</f>
        <v>Facultatea ARHITECTURA</v>
      </c>
      <c r="B2" s="187"/>
      <c r="C2" s="187"/>
      <c r="D2" s="2"/>
      <c r="E2" s="35"/>
    </row>
    <row r="3" spans="1:8" ht="15.75">
      <c r="A3" s="187" t="str">
        <f>'Date initiale'!B5&amp;" "&amp;'Date initiale'!C5</f>
        <v>Departamentul SINTEZA PROIECTARII</v>
      </c>
      <c r="B3" s="187"/>
      <c r="C3" s="187"/>
      <c r="D3" s="17"/>
      <c r="E3" s="35"/>
    </row>
    <row r="4" spans="1:8">
      <c r="A4" s="109" t="str">
        <f>'Date initiale'!C6&amp;", "&amp;'Date initiale'!C7</f>
        <v>ALEXANDRU CRISAN, C16</v>
      </c>
      <c r="B4" s="109"/>
      <c r="C4" s="109"/>
    </row>
    <row r="5" spans="1:8" s="145" customFormat="1">
      <c r="A5" s="109"/>
      <c r="B5" s="109"/>
      <c r="C5" s="109"/>
    </row>
    <row r="6" spans="1:8" ht="15.75">
      <c r="A6" s="518" t="s">
        <v>110</v>
      </c>
      <c r="B6" s="518"/>
      <c r="C6" s="518"/>
      <c r="D6" s="518"/>
    </row>
    <row r="7" spans="1:8" s="145" customFormat="1" ht="90.75" customHeight="1">
      <c r="A7" s="513"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513"/>
      <c r="C7" s="513"/>
      <c r="D7" s="513"/>
      <c r="E7" s="146"/>
      <c r="F7" s="146"/>
      <c r="G7" s="146"/>
      <c r="H7" s="146"/>
    </row>
    <row r="8" spans="1:8" ht="18.75" customHeight="1" thickBot="1">
      <c r="A8" s="56"/>
      <c r="B8" s="56"/>
      <c r="C8" s="56"/>
      <c r="D8" s="56"/>
    </row>
    <row r="9" spans="1:8" ht="45.75" customHeight="1" thickBot="1">
      <c r="A9" s="148" t="s">
        <v>55</v>
      </c>
      <c r="B9" s="164" t="s">
        <v>77</v>
      </c>
      <c r="C9" s="164" t="s">
        <v>87</v>
      </c>
      <c r="D9" s="165" t="s">
        <v>147</v>
      </c>
      <c r="E9" s="27"/>
      <c r="F9" s="193" t="s">
        <v>108</v>
      </c>
    </row>
    <row r="10" spans="1:8" ht="30.75" thickBot="1">
      <c r="A10" s="429">
        <v>1</v>
      </c>
      <c r="B10" s="430" t="s">
        <v>463</v>
      </c>
      <c r="C10" s="431">
        <v>2015</v>
      </c>
      <c r="D10" s="432">
        <v>25</v>
      </c>
      <c r="F10" s="194" t="s">
        <v>168</v>
      </c>
      <c r="G10" s="268" t="s">
        <v>257</v>
      </c>
    </row>
    <row r="11" spans="1:8" ht="30">
      <c r="A11" s="422">
        <v>2</v>
      </c>
      <c r="B11" s="424" t="s">
        <v>464</v>
      </c>
      <c r="C11" s="433">
        <v>2015</v>
      </c>
      <c r="D11" s="434">
        <v>5</v>
      </c>
    </row>
    <row r="12" spans="1:8" s="145" customFormat="1" ht="30">
      <c r="A12" s="426">
        <v>3</v>
      </c>
      <c r="B12" s="435" t="s">
        <v>465</v>
      </c>
      <c r="C12" s="436">
        <v>2015</v>
      </c>
      <c r="D12" s="437">
        <v>25</v>
      </c>
    </row>
    <row r="13" spans="1:8" s="145" customFormat="1" ht="30">
      <c r="A13" s="426">
        <f t="shared" ref="A13:A14" si="0">A12+1</f>
        <v>4</v>
      </c>
      <c r="B13" s="419" t="s">
        <v>466</v>
      </c>
      <c r="C13" s="403">
        <v>2014</v>
      </c>
      <c r="D13" s="404">
        <v>15</v>
      </c>
    </row>
    <row r="14" spans="1:8" s="145" customFormat="1" ht="60.75" thickBot="1">
      <c r="A14" s="426">
        <f t="shared" si="0"/>
        <v>5</v>
      </c>
      <c r="B14" s="438" t="s">
        <v>467</v>
      </c>
      <c r="C14" s="403" t="s">
        <v>468</v>
      </c>
      <c r="D14" s="404">
        <v>5</v>
      </c>
    </row>
    <row r="15" spans="1:8" ht="15.75" thickBot="1">
      <c r="A15" s="250"/>
      <c r="B15" s="161"/>
      <c r="C15" s="129" t="str">
        <f>"Total "&amp;LEFT(A7,3)</f>
        <v>Total I16</v>
      </c>
      <c r="D15" s="197">
        <f>SUM(D10:D14)</f>
        <v>75</v>
      </c>
    </row>
    <row r="16" spans="1:8" ht="15.75">
      <c r="A16" s="30"/>
      <c r="B16" s="21"/>
      <c r="C16" s="21"/>
      <c r="D16" s="21"/>
    </row>
    <row r="17" spans="1:4">
      <c r="A17" s="20"/>
      <c r="B17" s="20"/>
      <c r="C17" s="20"/>
      <c r="D17" s="20"/>
    </row>
    <row r="21" spans="1:4">
      <c r="A21" s="20"/>
      <c r="B21" s="18"/>
    </row>
    <row r="22" spans="1:4">
      <c r="A22" s="20"/>
      <c r="B22" s="18"/>
    </row>
    <row r="23" spans="1:4">
      <c r="A23" s="20"/>
    </row>
    <row r="24" spans="1:4">
      <c r="A24" s="20"/>
    </row>
    <row r="25" spans="1:4">
      <c r="A25" s="20"/>
    </row>
    <row r="26" spans="1:4">
      <c r="A26" s="20"/>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scale="67"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16"/>
  <sheetViews>
    <sheetView workbookViewId="0">
      <selection activeCell="B19" sqref="B19"/>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187" t="str">
        <f>'Date initiale'!C3</f>
        <v>Universitatea de Arhitectură și Urbanism "Ion Mincu" București</v>
      </c>
      <c r="B1" s="187"/>
      <c r="C1" s="187"/>
      <c r="D1" s="17"/>
    </row>
    <row r="2" spans="1:11" ht="15.75">
      <c r="A2" s="187" t="str">
        <f>'Date initiale'!B4&amp;" "&amp;'Date initiale'!C4</f>
        <v>Facultatea ARHITECTURA</v>
      </c>
      <c r="B2" s="187"/>
      <c r="C2" s="187"/>
      <c r="D2" s="2"/>
    </row>
    <row r="3" spans="1:11" ht="15.75">
      <c r="A3" s="187" t="str">
        <f>'Date initiale'!B5&amp;" "&amp;'Date initiale'!C5</f>
        <v>Departamentul SINTEZA PROIECTARII</v>
      </c>
      <c r="B3" s="187"/>
      <c r="C3" s="187"/>
      <c r="D3" s="17"/>
    </row>
    <row r="4" spans="1:11">
      <c r="A4" s="109" t="str">
        <f>'Date initiale'!C6&amp;", "&amp;'Date initiale'!C7</f>
        <v>ALEXANDRU CRISAN, C16</v>
      </c>
      <c r="B4" s="109"/>
      <c r="C4" s="109"/>
    </row>
    <row r="5" spans="1:11" s="145" customFormat="1">
      <c r="A5" s="109"/>
      <c r="B5" s="109"/>
      <c r="C5" s="109"/>
    </row>
    <row r="6" spans="1:11">
      <c r="A6" s="519" t="s">
        <v>110</v>
      </c>
      <c r="B6" s="519"/>
      <c r="C6" s="519"/>
      <c r="D6" s="519"/>
    </row>
    <row r="7" spans="1:11" s="145" customFormat="1" ht="40.5" customHeight="1">
      <c r="A7" s="520"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520"/>
      <c r="C7" s="520"/>
      <c r="D7" s="520"/>
    </row>
    <row r="8" spans="1:11" ht="15.75" thickBot="1"/>
    <row r="9" spans="1:11" ht="48.75" customHeight="1" thickBot="1">
      <c r="A9" s="148" t="s">
        <v>55</v>
      </c>
      <c r="B9" s="126" t="s">
        <v>77</v>
      </c>
      <c r="C9" s="126" t="s">
        <v>87</v>
      </c>
      <c r="D9" s="210" t="s">
        <v>147</v>
      </c>
      <c r="F9" s="193" t="s">
        <v>108</v>
      </c>
    </row>
    <row r="10" spans="1:11" ht="30.75" thickBot="1">
      <c r="A10" s="148">
        <v>1</v>
      </c>
      <c r="B10" s="430" t="s">
        <v>469</v>
      </c>
      <c r="C10" s="431">
        <v>2016</v>
      </c>
      <c r="D10" s="432">
        <v>20</v>
      </c>
      <c r="F10" s="194" t="s">
        <v>169</v>
      </c>
      <c r="G10" s="268" t="s">
        <v>258</v>
      </c>
      <c r="K10" s="20"/>
    </row>
    <row r="11" spans="1:11" s="145" customFormat="1" ht="30">
      <c r="A11" s="439">
        <v>2</v>
      </c>
      <c r="B11" s="440" t="s">
        <v>470</v>
      </c>
      <c r="C11" s="441">
        <v>2015</v>
      </c>
      <c r="D11" s="442">
        <v>20</v>
      </c>
      <c r="K11" s="20"/>
    </row>
    <row r="12" spans="1:11" s="145" customFormat="1" ht="30">
      <c r="A12" s="443">
        <f>A11+1</f>
        <v>3</v>
      </c>
      <c r="B12" s="444" t="s">
        <v>471</v>
      </c>
      <c r="C12" s="445">
        <v>2008</v>
      </c>
      <c r="D12" s="446">
        <v>20</v>
      </c>
      <c r="K12" s="20"/>
    </row>
    <row r="13" spans="1:11" s="145" customFormat="1">
      <c r="A13" s="443">
        <f t="shared" ref="A13:A15" si="0">A12+1</f>
        <v>4</v>
      </c>
      <c r="B13" s="444" t="s">
        <v>472</v>
      </c>
      <c r="C13" s="445">
        <v>2007</v>
      </c>
      <c r="D13" s="446">
        <v>30</v>
      </c>
      <c r="K13" s="20"/>
    </row>
    <row r="14" spans="1:11" s="145" customFormat="1" ht="30">
      <c r="A14" s="443">
        <f t="shared" si="0"/>
        <v>5</v>
      </c>
      <c r="B14" s="444" t="s">
        <v>473</v>
      </c>
      <c r="C14" s="445">
        <v>2007</v>
      </c>
      <c r="D14" s="446">
        <v>30</v>
      </c>
      <c r="K14" s="20"/>
    </row>
    <row r="15" spans="1:11" s="145" customFormat="1" ht="30.75" thickBot="1">
      <c r="A15" s="443">
        <f t="shared" si="0"/>
        <v>6</v>
      </c>
      <c r="B15" s="444" t="s">
        <v>474</v>
      </c>
      <c r="C15" s="445">
        <v>2004</v>
      </c>
      <c r="D15" s="446">
        <v>30</v>
      </c>
      <c r="K15" s="20"/>
    </row>
    <row r="16" spans="1:11" ht="15.75" thickBot="1">
      <c r="A16" s="247"/>
      <c r="B16" s="109"/>
      <c r="C16" s="111" t="str">
        <f>"Total "&amp;LEFT(A7,3)</f>
        <v>Total I17</v>
      </c>
      <c r="D16" s="112">
        <f>SUM(D10:D15)</f>
        <v>150</v>
      </c>
      <c r="K16" s="48"/>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scale="67"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31"/>
  <sheetViews>
    <sheetView topLeftCell="A10" workbookViewId="0">
      <selection activeCell="D20" sqref="D20"/>
    </sheetView>
  </sheetViews>
  <sheetFormatPr defaultRowHeight="15"/>
  <cols>
    <col min="1" max="1" width="5.140625" customWidth="1"/>
    <col min="2" max="2" width="103.140625" customWidth="1"/>
    <col min="3" max="3" width="10.5703125" customWidth="1"/>
    <col min="4" max="4" width="9.7109375" customWidth="1"/>
  </cols>
  <sheetData>
    <row r="1" spans="1:11" ht="15.75">
      <c r="A1" s="187" t="str">
        <f>'Date initiale'!C3</f>
        <v>Universitatea de Arhitectură și Urbanism "Ion Mincu" București</v>
      </c>
      <c r="B1" s="187"/>
      <c r="C1" s="187"/>
      <c r="D1" s="17"/>
      <c r="E1" s="35"/>
    </row>
    <row r="2" spans="1:11" ht="15.75">
      <c r="A2" s="187" t="str">
        <f>'Date initiale'!B4&amp;" "&amp;'Date initiale'!C4</f>
        <v>Facultatea ARHITECTURA</v>
      </c>
      <c r="B2" s="187"/>
      <c r="C2" s="187"/>
      <c r="D2" s="35"/>
      <c r="E2" s="35"/>
    </row>
    <row r="3" spans="1:11" ht="15.75">
      <c r="A3" s="187" t="str">
        <f>'Date initiale'!B5&amp;" "&amp;'Date initiale'!C5</f>
        <v>Departamentul SINTEZA PROIECTARII</v>
      </c>
      <c r="B3" s="187"/>
      <c r="C3" s="187"/>
      <c r="D3" s="17"/>
      <c r="E3" s="35"/>
    </row>
    <row r="4" spans="1:11">
      <c r="A4" s="109" t="str">
        <f>'Date initiale'!C6&amp;", "&amp;'Date initiale'!C7</f>
        <v>ALEXANDRU CRISAN, C16</v>
      </c>
      <c r="B4" s="109"/>
      <c r="C4" s="109"/>
    </row>
    <row r="5" spans="1:11" s="145" customFormat="1">
      <c r="A5" s="109"/>
      <c r="B5" s="109"/>
      <c r="C5" s="109"/>
    </row>
    <row r="6" spans="1:11" ht="34.5" customHeight="1">
      <c r="A6" s="518" t="s">
        <v>110</v>
      </c>
      <c r="B6" s="518"/>
      <c r="C6" s="518"/>
      <c r="D6" s="518"/>
    </row>
    <row r="7" spans="1:11" s="145" customFormat="1" ht="34.5" customHeight="1">
      <c r="A7" s="520"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520"/>
      <c r="C7" s="520"/>
      <c r="D7" s="520"/>
    </row>
    <row r="8" spans="1:11" ht="16.5" customHeight="1" thickBot="1">
      <c r="A8" s="51"/>
      <c r="B8" s="51"/>
      <c r="C8" s="51"/>
      <c r="D8" s="51"/>
    </row>
    <row r="9" spans="1:11" ht="42.75" customHeight="1" thickBot="1">
      <c r="A9" s="125" t="s">
        <v>55</v>
      </c>
      <c r="B9" s="126" t="s">
        <v>77</v>
      </c>
      <c r="C9" s="126" t="s">
        <v>87</v>
      </c>
      <c r="D9" s="210" t="s">
        <v>78</v>
      </c>
      <c r="E9" s="27"/>
      <c r="F9" s="193" t="s">
        <v>108</v>
      </c>
    </row>
    <row r="10" spans="1:11" s="145" customFormat="1" ht="90.75" thickBot="1">
      <c r="A10" s="429">
        <v>1</v>
      </c>
      <c r="B10" s="447" t="s">
        <v>475</v>
      </c>
      <c r="C10" s="431">
        <v>2016</v>
      </c>
      <c r="D10" s="432">
        <v>5</v>
      </c>
      <c r="E10" s="27"/>
      <c r="F10" s="194"/>
    </row>
    <row r="11" spans="1:11" ht="30.75" thickBot="1">
      <c r="A11" s="429">
        <v>2</v>
      </c>
      <c r="B11" s="447" t="s">
        <v>476</v>
      </c>
      <c r="C11" s="431">
        <v>2014</v>
      </c>
      <c r="D11" s="432">
        <v>5</v>
      </c>
      <c r="E11" s="27"/>
      <c r="F11" s="194" t="s">
        <v>170</v>
      </c>
      <c r="G11" s="268" t="s">
        <v>259</v>
      </c>
      <c r="K11" s="20"/>
    </row>
    <row r="12" spans="1:11" s="145" customFormat="1" ht="30">
      <c r="A12" s="448">
        <v>3</v>
      </c>
      <c r="B12" s="449" t="s">
        <v>477</v>
      </c>
      <c r="C12" s="441">
        <v>2014</v>
      </c>
      <c r="D12" s="442">
        <v>5</v>
      </c>
      <c r="E12" s="27"/>
      <c r="F12" s="317"/>
      <c r="G12" s="268"/>
      <c r="K12" s="20"/>
    </row>
    <row r="13" spans="1:11" s="145" customFormat="1" ht="30">
      <c r="A13" s="450">
        <v>4</v>
      </c>
      <c r="B13" s="444" t="s">
        <v>569</v>
      </c>
      <c r="C13" s="445">
        <v>2014</v>
      </c>
      <c r="D13" s="446">
        <v>10</v>
      </c>
      <c r="E13" s="27"/>
      <c r="F13" s="317"/>
      <c r="G13" s="268"/>
      <c r="K13" s="20"/>
    </row>
    <row r="14" spans="1:11" s="145" customFormat="1" ht="30">
      <c r="A14" s="450">
        <v>5</v>
      </c>
      <c r="B14" s="444" t="s">
        <v>478</v>
      </c>
      <c r="C14" s="445">
        <v>2013</v>
      </c>
      <c r="D14" s="446">
        <v>5</v>
      </c>
      <c r="E14" s="27"/>
      <c r="F14" s="317"/>
      <c r="G14" s="268"/>
      <c r="K14" s="20"/>
    </row>
    <row r="15" spans="1:11" s="145" customFormat="1" ht="30">
      <c r="A15" s="450">
        <v>6</v>
      </c>
      <c r="B15" s="444" t="s">
        <v>479</v>
      </c>
      <c r="C15" s="445">
        <v>2013</v>
      </c>
      <c r="D15" s="446">
        <v>5</v>
      </c>
      <c r="E15" s="27"/>
      <c r="F15" s="317"/>
      <c r="G15" s="268"/>
      <c r="K15" s="20"/>
    </row>
    <row r="16" spans="1:11" s="145" customFormat="1" ht="30">
      <c r="A16" s="450">
        <v>7</v>
      </c>
      <c r="B16" s="444" t="s">
        <v>480</v>
      </c>
      <c r="C16" s="445">
        <v>2013</v>
      </c>
      <c r="D16" s="446">
        <v>5</v>
      </c>
      <c r="E16" s="27"/>
      <c r="F16" s="317"/>
      <c r="G16" s="268"/>
      <c r="K16" s="20"/>
    </row>
    <row r="17" spans="1:11" s="145" customFormat="1" ht="30">
      <c r="A17" s="450">
        <v>8</v>
      </c>
      <c r="B17" s="444" t="s">
        <v>481</v>
      </c>
      <c r="C17" s="445">
        <v>2012</v>
      </c>
      <c r="D17" s="446">
        <v>10</v>
      </c>
      <c r="E17" s="27"/>
      <c r="F17" s="317"/>
      <c r="G17" s="268"/>
      <c r="K17" s="20"/>
    </row>
    <row r="18" spans="1:11" s="145" customFormat="1" ht="30">
      <c r="A18" s="450">
        <v>9</v>
      </c>
      <c r="B18" s="444" t="s">
        <v>482</v>
      </c>
      <c r="C18" s="445">
        <v>2009</v>
      </c>
      <c r="D18" s="446">
        <v>5</v>
      </c>
      <c r="E18" s="27"/>
      <c r="F18" s="317"/>
      <c r="G18" s="268"/>
      <c r="K18" s="20"/>
    </row>
    <row r="19" spans="1:11" s="145" customFormat="1">
      <c r="A19" s="450">
        <f t="shared" ref="A19" si="0">A18+1</f>
        <v>10</v>
      </c>
      <c r="B19" s="444" t="s">
        <v>483</v>
      </c>
      <c r="C19" s="445">
        <v>2008</v>
      </c>
      <c r="D19" s="446">
        <v>5</v>
      </c>
      <c r="E19" s="27"/>
      <c r="F19" s="317"/>
      <c r="G19" s="268"/>
      <c r="K19" s="20"/>
    </row>
    <row r="20" spans="1:11" s="145" customFormat="1" ht="15.75" thickBot="1">
      <c r="A20" s="315"/>
      <c r="B20" s="235"/>
      <c r="C20" s="275" t="str">
        <f>"Total "&amp;LEFT(A7,3)</f>
        <v>Total I18</v>
      </c>
      <c r="D20" s="316">
        <f>SUM(D10:D19)</f>
        <v>60</v>
      </c>
      <c r="E20" s="27"/>
      <c r="F20" s="317"/>
      <c r="G20" s="268"/>
      <c r="K20" s="20"/>
    </row>
    <row r="21" spans="1:11">
      <c r="B21" s="18"/>
      <c r="K21" s="20"/>
    </row>
    <row r="22" spans="1:11" s="20" customFormat="1">
      <c r="A22" s="512"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512"/>
      <c r="C22" s="512"/>
      <c r="D22" s="512"/>
    </row>
    <row r="23" spans="1:11">
      <c r="B23" s="18"/>
    </row>
    <row r="24" spans="1:11" ht="53.25" customHeight="1">
      <c r="B24" s="18"/>
      <c r="E24" s="196"/>
      <c r="F24" s="196"/>
      <c r="G24" s="196"/>
      <c r="H24" s="196"/>
    </row>
    <row r="25" spans="1:11">
      <c r="B25" s="18"/>
    </row>
    <row r="26" spans="1:11">
      <c r="B26" s="18"/>
    </row>
    <row r="27" spans="1:11">
      <c r="B27" s="18"/>
    </row>
    <row r="28" spans="1:11">
      <c r="B28" s="18"/>
    </row>
    <row r="29" spans="1:11">
      <c r="B29" s="18"/>
    </row>
    <row r="30" spans="1:11">
      <c r="B30" s="18"/>
    </row>
    <row r="31" spans="1:11">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scale="67"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K20"/>
  <sheetViews>
    <sheetView workbookViewId="0">
      <selection activeCell="H10" sqref="H10"/>
    </sheetView>
  </sheetViews>
  <sheetFormatPr defaultRowHeight="15"/>
  <cols>
    <col min="1" max="1" width="5.140625" customWidth="1"/>
    <col min="2" max="2" width="27.140625" customWidth="1"/>
    <col min="3" max="3" width="75.7109375" customWidth="1"/>
    <col min="4" max="4" width="10.5703125" style="145" customWidth="1"/>
    <col min="5" max="5" width="9.7109375" customWidth="1"/>
    <col min="7" max="7" width="14.140625" customWidth="1"/>
  </cols>
  <sheetData>
    <row r="1" spans="1:11">
      <c r="A1" s="189" t="str">
        <f>'Date initiale'!C3</f>
        <v>Universitatea de Arhitectură și Urbanism "Ion Mincu" București</v>
      </c>
      <c r="B1" s="189"/>
      <c r="D1" s="189"/>
    </row>
    <row r="2" spans="1:11" ht="15.75">
      <c r="A2" s="187" t="str">
        <f>'Date initiale'!B4&amp;" "&amp;'Date initiale'!C4</f>
        <v>Facultatea ARHITECTURA</v>
      </c>
      <c r="B2" s="187"/>
      <c r="C2" s="17"/>
      <c r="D2" s="187"/>
      <c r="E2" s="17"/>
    </row>
    <row r="3" spans="1:11" ht="15.75">
      <c r="A3" s="187" t="str">
        <f>'Date initiale'!B5&amp;" "&amp;'Date initiale'!C5</f>
        <v>Departamentul SINTEZA PROIECTARII</v>
      </c>
      <c r="B3" s="187"/>
      <c r="C3" s="17"/>
      <c r="D3" s="187"/>
      <c r="E3" s="17"/>
    </row>
    <row r="4" spans="1:11" ht="15.75">
      <c r="A4" s="511" t="str">
        <f>'Date initiale'!C6&amp;", "&amp;'Date initiale'!C7</f>
        <v>ALEXANDRU CRISAN, C16</v>
      </c>
      <c r="B4" s="511"/>
      <c r="C4" s="521"/>
      <c r="D4" s="521"/>
      <c r="E4" s="521"/>
    </row>
    <row r="5" spans="1:11" s="145" customFormat="1" ht="15.75">
      <c r="A5" s="188"/>
      <c r="B5" s="188"/>
      <c r="C5" s="17"/>
      <c r="D5" s="188"/>
      <c r="E5" s="17"/>
    </row>
    <row r="6" spans="1:11" ht="15.75">
      <c r="A6" s="516" t="s">
        <v>110</v>
      </c>
      <c r="B6" s="516"/>
      <c r="C6" s="516"/>
      <c r="D6" s="516"/>
      <c r="E6" s="516"/>
    </row>
    <row r="7" spans="1:11" ht="67.5" customHeight="1">
      <c r="A7" s="520"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520"/>
      <c r="C7" s="520"/>
      <c r="D7" s="520"/>
      <c r="E7" s="520"/>
      <c r="F7" s="33"/>
      <c r="G7" s="33"/>
      <c r="H7" s="33"/>
      <c r="I7" s="33"/>
    </row>
    <row r="8" spans="1:11" s="20" customFormat="1" ht="20.25" customHeight="1" thickBot="1">
      <c r="A8" s="51"/>
      <c r="B8" s="51"/>
      <c r="C8" s="51"/>
      <c r="D8" s="51"/>
      <c r="E8" s="51"/>
      <c r="F8" s="54"/>
      <c r="G8" s="54"/>
      <c r="H8" s="54"/>
      <c r="I8" s="54"/>
    </row>
    <row r="9" spans="1:11" ht="30.75" thickBot="1">
      <c r="A9" s="125" t="s">
        <v>55</v>
      </c>
      <c r="B9" s="164" t="s">
        <v>150</v>
      </c>
      <c r="C9" s="164" t="s">
        <v>82</v>
      </c>
      <c r="D9" s="164" t="s">
        <v>81</v>
      </c>
      <c r="E9" s="176" t="s">
        <v>147</v>
      </c>
      <c r="G9" s="193" t="s">
        <v>108</v>
      </c>
      <c r="K9" s="20"/>
    </row>
    <row r="10" spans="1:11" s="145" customFormat="1">
      <c r="A10" s="204">
        <v>1</v>
      </c>
      <c r="B10" s="205"/>
      <c r="C10" s="206"/>
      <c r="D10" s="180"/>
      <c r="E10" s="242"/>
      <c r="G10" s="194" t="s">
        <v>171</v>
      </c>
      <c r="H10" s="268" t="s">
        <v>260</v>
      </c>
      <c r="K10" s="20"/>
    </row>
    <row r="11" spans="1:11" s="145" customFormat="1">
      <c r="A11" s="156">
        <f>A10+1</f>
        <v>2</v>
      </c>
      <c r="B11" s="178"/>
      <c r="C11" s="202"/>
      <c r="D11" s="114"/>
      <c r="E11" s="240"/>
      <c r="K11" s="20"/>
    </row>
    <row r="12" spans="1:11" s="145" customFormat="1">
      <c r="A12" s="156">
        <f t="shared" ref="A12:A19" si="0">A11+1</f>
        <v>3</v>
      </c>
      <c r="B12" s="178"/>
      <c r="C12" s="202"/>
      <c r="D12" s="114"/>
      <c r="E12" s="240"/>
      <c r="K12" s="20"/>
    </row>
    <row r="13" spans="1:11" s="145" customFormat="1">
      <c r="A13" s="156">
        <f t="shared" si="0"/>
        <v>4</v>
      </c>
      <c r="B13" s="178"/>
      <c r="C13" s="202"/>
      <c r="D13" s="114"/>
      <c r="E13" s="240"/>
      <c r="K13" s="20"/>
    </row>
    <row r="14" spans="1:11">
      <c r="A14" s="156">
        <f t="shared" si="0"/>
        <v>5</v>
      </c>
      <c r="B14" s="178"/>
      <c r="C14" s="202"/>
      <c r="D14" s="114"/>
      <c r="E14" s="240"/>
      <c r="K14" s="20"/>
    </row>
    <row r="15" spans="1:11" s="145" customFormat="1">
      <c r="A15" s="156">
        <f t="shared" si="0"/>
        <v>6</v>
      </c>
      <c r="B15" s="178"/>
      <c r="C15" s="202"/>
      <c r="D15" s="114"/>
      <c r="E15" s="240"/>
      <c r="K15" s="20"/>
    </row>
    <row r="16" spans="1:11" s="145" customFormat="1">
      <c r="A16" s="156">
        <f t="shared" si="0"/>
        <v>7</v>
      </c>
      <c r="B16" s="178"/>
      <c r="C16" s="202"/>
      <c r="D16" s="114"/>
      <c r="E16" s="240"/>
      <c r="K16" s="20"/>
    </row>
    <row r="17" spans="1:11" s="145" customFormat="1">
      <c r="A17" s="156">
        <f t="shared" si="0"/>
        <v>8</v>
      </c>
      <c r="B17" s="178"/>
      <c r="C17" s="202"/>
      <c r="D17" s="114"/>
      <c r="E17" s="240"/>
      <c r="K17" s="20"/>
    </row>
    <row r="18" spans="1:11" s="145" customFormat="1">
      <c r="A18" s="156">
        <f t="shared" si="0"/>
        <v>9</v>
      </c>
      <c r="B18" s="178"/>
      <c r="C18" s="202"/>
      <c r="D18" s="114"/>
      <c r="E18" s="240"/>
      <c r="K18" s="20"/>
    </row>
    <row r="19" spans="1:11" s="145" customFormat="1" ht="15.75" thickBot="1">
      <c r="A19" s="159">
        <f t="shared" si="0"/>
        <v>10</v>
      </c>
      <c r="B19" s="207"/>
      <c r="C19" s="208"/>
      <c r="D19" s="116"/>
      <c r="E19" s="243"/>
      <c r="K19" s="20"/>
    </row>
    <row r="20" spans="1:11" ht="15.75" thickBot="1">
      <c r="A20" s="249"/>
      <c r="B20" s="162"/>
      <c r="C20" s="203"/>
      <c r="D20" s="129" t="str">
        <f>"Total "&amp;LEFT(A7,3)</f>
        <v>Total I19</v>
      </c>
      <c r="E20" s="130">
        <f>SUM(E10:E19)</f>
        <v>0</v>
      </c>
      <c r="K20" s="49"/>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H61"/>
  <sheetViews>
    <sheetView topLeftCell="A55" workbookViewId="0">
      <selection activeCell="E56" sqref="E56"/>
    </sheetView>
  </sheetViews>
  <sheetFormatPr defaultRowHeight="15"/>
  <cols>
    <col min="1" max="1" width="5.140625" customWidth="1"/>
    <col min="2" max="2" width="86.28515625" customWidth="1"/>
    <col min="3" max="3" width="17.140625" style="145" customWidth="1"/>
    <col min="4" max="4" width="10.5703125" customWidth="1"/>
    <col min="5" max="5" width="9.7109375" customWidth="1"/>
    <col min="7" max="7" width="13.42578125" customWidth="1"/>
  </cols>
  <sheetData>
    <row r="1" spans="1:8" ht="15.75">
      <c r="A1" s="187" t="str">
        <f>'Date initiale'!C3</f>
        <v>Universitatea de Arhitectură și Urbanism "Ion Mincu" București</v>
      </c>
      <c r="B1" s="187"/>
      <c r="C1" s="187"/>
      <c r="D1" s="187"/>
      <c r="E1" s="17"/>
    </row>
    <row r="2" spans="1:8" ht="15.75">
      <c r="A2" s="187" t="str">
        <f>'Date initiale'!B4&amp;" "&amp;'Date initiale'!C4</f>
        <v>Facultatea ARHITECTURA</v>
      </c>
      <c r="B2" s="187"/>
      <c r="C2" s="187"/>
      <c r="D2" s="187"/>
      <c r="E2" s="17"/>
    </row>
    <row r="3" spans="1:8" ht="15.75">
      <c r="A3" s="187" t="str">
        <f>'Date initiale'!B5&amp;" "&amp;'Date initiale'!C5</f>
        <v>Departamentul SINTEZA PROIECTARII</v>
      </c>
      <c r="B3" s="187"/>
      <c r="C3" s="187"/>
      <c r="D3" s="187"/>
      <c r="E3" s="17"/>
    </row>
    <row r="4" spans="1:8">
      <c r="A4" s="109" t="str">
        <f>'Date initiale'!C6&amp;", "&amp;'Date initiale'!C7</f>
        <v>ALEXANDRU CRISAN, C16</v>
      </c>
      <c r="B4" s="109"/>
      <c r="C4" s="109"/>
      <c r="D4" s="109"/>
    </row>
    <row r="5" spans="1:8" s="145" customFormat="1">
      <c r="A5" s="109"/>
      <c r="B5" s="109"/>
      <c r="C5" s="109"/>
      <c r="D5" s="109"/>
    </row>
    <row r="6" spans="1:8" ht="15.75">
      <c r="A6" s="522" t="s">
        <v>110</v>
      </c>
      <c r="B6" s="523"/>
      <c r="C6" s="523"/>
      <c r="D6" s="523"/>
      <c r="E6" s="524"/>
    </row>
    <row r="7" spans="1:8" s="145" customFormat="1" ht="15.75">
      <c r="A7" s="520" t="str">
        <f>'Descriere indicatori'!B27&amp;". "&amp;'Descriere indicatori'!C27</f>
        <v xml:space="preserve">I20. Expoziţii profesionale în domeniu organizate la nivel internaţional / naţional sau local în calitate de autor, coautor, curator </v>
      </c>
      <c r="B7" s="520"/>
      <c r="C7" s="520"/>
      <c r="D7" s="520"/>
      <c r="E7" s="520"/>
      <c r="F7" s="201"/>
    </row>
    <row r="8" spans="1:8" s="145" customFormat="1" ht="32.25" customHeight="1" thickBot="1">
      <c r="A8" s="50"/>
      <c r="B8" s="50"/>
      <c r="C8" s="50"/>
      <c r="D8" s="50"/>
      <c r="E8" s="50"/>
    </row>
    <row r="9" spans="1:8" ht="30.75" thickBot="1">
      <c r="A9" s="125" t="s">
        <v>55</v>
      </c>
      <c r="B9" s="209" t="s">
        <v>152</v>
      </c>
      <c r="C9" s="126" t="s">
        <v>151</v>
      </c>
      <c r="D9" s="126" t="s">
        <v>87</v>
      </c>
      <c r="E9" s="210" t="s">
        <v>147</v>
      </c>
      <c r="G9" s="193" t="s">
        <v>108</v>
      </c>
    </row>
    <row r="10" spans="1:8" s="145" customFormat="1" ht="30">
      <c r="A10" s="488">
        <v>1</v>
      </c>
      <c r="B10" s="489" t="s">
        <v>591</v>
      </c>
      <c r="C10" s="452" t="s">
        <v>488</v>
      </c>
      <c r="D10" s="486">
        <v>2018</v>
      </c>
      <c r="E10" s="487">
        <v>5</v>
      </c>
      <c r="G10" s="194"/>
    </row>
    <row r="11" spans="1:8" s="145" customFormat="1" ht="30">
      <c r="A11" s="488">
        <v>2</v>
      </c>
      <c r="B11" s="489" t="s">
        <v>592</v>
      </c>
      <c r="C11" s="452" t="s">
        <v>488</v>
      </c>
      <c r="D11" s="486">
        <v>2018</v>
      </c>
      <c r="E11" s="487">
        <v>3</v>
      </c>
      <c r="G11" s="194"/>
    </row>
    <row r="12" spans="1:8" ht="45">
      <c r="A12" s="451">
        <v>3</v>
      </c>
      <c r="B12" s="490" t="s">
        <v>484</v>
      </c>
      <c r="C12" s="452" t="s">
        <v>455</v>
      </c>
      <c r="D12" s="491">
        <v>2014</v>
      </c>
      <c r="E12" s="453">
        <v>5</v>
      </c>
      <c r="G12" s="194" t="s">
        <v>170</v>
      </c>
      <c r="H12" s="268" t="s">
        <v>261</v>
      </c>
    </row>
    <row r="13" spans="1:8" ht="45">
      <c r="A13" s="454">
        <v>4</v>
      </c>
      <c r="B13" s="455" t="s">
        <v>485</v>
      </c>
      <c r="C13" s="452" t="s">
        <v>455</v>
      </c>
      <c r="D13" s="491">
        <v>2014</v>
      </c>
      <c r="E13" s="453">
        <v>5</v>
      </c>
      <c r="G13" s="194" t="s">
        <v>172</v>
      </c>
    </row>
    <row r="14" spans="1:8" ht="30">
      <c r="A14" s="451">
        <v>5</v>
      </c>
      <c r="B14" s="455" t="s">
        <v>486</v>
      </c>
      <c r="C14" s="452" t="s">
        <v>455</v>
      </c>
      <c r="D14" s="491">
        <v>2014</v>
      </c>
      <c r="E14" s="453">
        <v>5</v>
      </c>
      <c r="G14" s="194" t="s">
        <v>173</v>
      </c>
    </row>
    <row r="15" spans="1:8" s="145" customFormat="1" ht="30">
      <c r="A15" s="451">
        <v>6</v>
      </c>
      <c r="B15" s="455" t="s">
        <v>487</v>
      </c>
      <c r="C15" s="452" t="s">
        <v>488</v>
      </c>
      <c r="D15" s="491">
        <v>2014</v>
      </c>
      <c r="E15" s="453">
        <v>10</v>
      </c>
      <c r="G15" s="317"/>
    </row>
    <row r="16" spans="1:8" s="145" customFormat="1" ht="30">
      <c r="A16" s="451">
        <v>7</v>
      </c>
      <c r="B16" s="455" t="s">
        <v>489</v>
      </c>
      <c r="C16" s="452" t="s">
        <v>488</v>
      </c>
      <c r="D16" s="491">
        <v>2014</v>
      </c>
      <c r="E16" s="453">
        <v>5</v>
      </c>
      <c r="G16" s="317"/>
    </row>
    <row r="17" spans="1:7" s="145" customFormat="1" ht="30">
      <c r="A17" s="451">
        <v>8</v>
      </c>
      <c r="B17" s="455" t="s">
        <v>490</v>
      </c>
      <c r="C17" s="452" t="s">
        <v>488</v>
      </c>
      <c r="D17" s="491">
        <v>2012</v>
      </c>
      <c r="E17" s="453">
        <v>5</v>
      </c>
      <c r="G17" s="317"/>
    </row>
    <row r="18" spans="1:7" s="145" customFormat="1">
      <c r="A18" s="451">
        <v>9</v>
      </c>
      <c r="B18" s="455" t="s">
        <v>491</v>
      </c>
      <c r="C18" s="452" t="s">
        <v>488</v>
      </c>
      <c r="D18" s="491">
        <v>2012</v>
      </c>
      <c r="E18" s="453">
        <v>5</v>
      </c>
      <c r="G18" s="317"/>
    </row>
    <row r="19" spans="1:7" s="145" customFormat="1" ht="30">
      <c r="A19" s="454">
        <v>10</v>
      </c>
      <c r="B19" s="456" t="s">
        <v>492</v>
      </c>
      <c r="C19" s="375" t="s">
        <v>493</v>
      </c>
      <c r="D19" s="375">
        <v>2012</v>
      </c>
      <c r="E19" s="457">
        <v>1</v>
      </c>
      <c r="G19" s="317"/>
    </row>
    <row r="20" spans="1:7" s="145" customFormat="1" ht="30">
      <c r="A20" s="451">
        <v>11</v>
      </c>
      <c r="B20" s="456" t="s">
        <v>494</v>
      </c>
      <c r="C20" s="375" t="s">
        <v>455</v>
      </c>
      <c r="D20" s="375">
        <v>2012</v>
      </c>
      <c r="E20" s="457">
        <v>3</v>
      </c>
      <c r="G20" s="317"/>
    </row>
    <row r="21" spans="1:7" s="145" customFormat="1">
      <c r="A21" s="451">
        <v>12</v>
      </c>
      <c r="B21" s="456" t="s">
        <v>495</v>
      </c>
      <c r="C21" s="375" t="s">
        <v>455</v>
      </c>
      <c r="D21" s="375">
        <v>2011</v>
      </c>
      <c r="E21" s="457">
        <v>3</v>
      </c>
      <c r="G21" s="317"/>
    </row>
    <row r="22" spans="1:7" s="145" customFormat="1" ht="30">
      <c r="A22" s="454">
        <v>13</v>
      </c>
      <c r="B22" s="456" t="s">
        <v>496</v>
      </c>
      <c r="C22" s="375" t="s">
        <v>455</v>
      </c>
      <c r="D22" s="375">
        <v>2015</v>
      </c>
      <c r="E22" s="457">
        <v>5</v>
      </c>
      <c r="G22" s="317"/>
    </row>
    <row r="23" spans="1:7" s="145" customFormat="1" ht="60">
      <c r="A23" s="451">
        <v>14</v>
      </c>
      <c r="B23" s="456" t="s">
        <v>497</v>
      </c>
      <c r="C23" s="375" t="s">
        <v>455</v>
      </c>
      <c r="D23" s="375">
        <v>2016</v>
      </c>
      <c r="E23" s="457">
        <v>3</v>
      </c>
      <c r="G23" s="317"/>
    </row>
    <row r="24" spans="1:7" s="145" customFormat="1" ht="75">
      <c r="A24" s="454">
        <v>15</v>
      </c>
      <c r="B24" s="456" t="s">
        <v>498</v>
      </c>
      <c r="C24" s="375" t="s">
        <v>455</v>
      </c>
      <c r="D24" s="375">
        <v>2016</v>
      </c>
      <c r="E24" s="457">
        <v>3</v>
      </c>
      <c r="G24" s="317"/>
    </row>
    <row r="25" spans="1:7" s="145" customFormat="1" ht="45">
      <c r="A25" s="451">
        <v>16</v>
      </c>
      <c r="B25" s="456" t="s">
        <v>499</v>
      </c>
      <c r="C25" s="375" t="s">
        <v>455</v>
      </c>
      <c r="D25" s="375">
        <v>2016</v>
      </c>
      <c r="E25" s="457">
        <v>3</v>
      </c>
      <c r="G25" s="317"/>
    </row>
    <row r="26" spans="1:7" s="145" customFormat="1" ht="45">
      <c r="A26" s="454">
        <v>17</v>
      </c>
      <c r="B26" s="456" t="s">
        <v>500</v>
      </c>
      <c r="C26" s="375" t="s">
        <v>455</v>
      </c>
      <c r="D26" s="375">
        <v>2016</v>
      </c>
      <c r="E26" s="457">
        <v>3</v>
      </c>
      <c r="G26" s="317"/>
    </row>
    <row r="27" spans="1:7" s="145" customFormat="1" ht="45">
      <c r="A27" s="451">
        <v>18</v>
      </c>
      <c r="B27" s="456" t="s">
        <v>501</v>
      </c>
      <c r="C27" s="375" t="s">
        <v>455</v>
      </c>
      <c r="D27" s="375">
        <v>2016</v>
      </c>
      <c r="E27" s="457">
        <v>3</v>
      </c>
      <c r="G27" s="317"/>
    </row>
    <row r="28" spans="1:7" s="145" customFormat="1" ht="45">
      <c r="A28" s="454">
        <v>19</v>
      </c>
      <c r="B28" s="456" t="s">
        <v>502</v>
      </c>
      <c r="C28" s="375" t="s">
        <v>455</v>
      </c>
      <c r="D28" s="375">
        <v>2016</v>
      </c>
      <c r="E28" s="457">
        <v>3</v>
      </c>
      <c r="G28" s="317"/>
    </row>
    <row r="29" spans="1:7" s="145" customFormat="1" ht="45">
      <c r="A29" s="454">
        <v>20</v>
      </c>
      <c r="B29" s="456" t="s">
        <v>503</v>
      </c>
      <c r="C29" s="375" t="s">
        <v>455</v>
      </c>
      <c r="D29" s="375">
        <v>2015</v>
      </c>
      <c r="E29" s="457">
        <v>3</v>
      </c>
      <c r="G29" s="317"/>
    </row>
    <row r="30" spans="1:7" s="145" customFormat="1" ht="45">
      <c r="A30" s="458">
        <v>21</v>
      </c>
      <c r="B30" s="456" t="s">
        <v>504</v>
      </c>
      <c r="C30" s="375" t="s">
        <v>455</v>
      </c>
      <c r="D30" s="375">
        <v>2015</v>
      </c>
      <c r="E30" s="457">
        <v>3</v>
      </c>
      <c r="G30" s="317"/>
    </row>
    <row r="31" spans="1:7" s="145" customFormat="1" ht="45">
      <c r="A31" s="454">
        <v>22</v>
      </c>
      <c r="B31" s="456" t="s">
        <v>505</v>
      </c>
      <c r="C31" s="375" t="s">
        <v>455</v>
      </c>
      <c r="D31" s="375">
        <v>2015</v>
      </c>
      <c r="E31" s="457">
        <v>3</v>
      </c>
      <c r="G31" s="317"/>
    </row>
    <row r="32" spans="1:7" s="145" customFormat="1" ht="60">
      <c r="A32" s="451">
        <v>23</v>
      </c>
      <c r="B32" s="456" t="s">
        <v>506</v>
      </c>
      <c r="C32" s="375" t="s">
        <v>455</v>
      </c>
      <c r="D32" s="375">
        <v>2014</v>
      </c>
      <c r="E32" s="457">
        <v>3</v>
      </c>
      <c r="G32" s="317"/>
    </row>
    <row r="33" spans="1:7" s="145" customFormat="1" ht="45">
      <c r="A33" s="454">
        <v>24</v>
      </c>
      <c r="B33" s="456" t="s">
        <v>507</v>
      </c>
      <c r="C33" s="375" t="s">
        <v>455</v>
      </c>
      <c r="D33" s="375">
        <v>2014</v>
      </c>
      <c r="E33" s="457">
        <v>3</v>
      </c>
      <c r="G33" s="317"/>
    </row>
    <row r="34" spans="1:7" s="145" customFormat="1" ht="60">
      <c r="A34" s="451">
        <v>25</v>
      </c>
      <c r="B34" s="456" t="s">
        <v>508</v>
      </c>
      <c r="C34" s="375" t="s">
        <v>455</v>
      </c>
      <c r="D34" s="375">
        <v>2014</v>
      </c>
      <c r="E34" s="457">
        <v>3</v>
      </c>
      <c r="G34" s="317"/>
    </row>
    <row r="35" spans="1:7" s="145" customFormat="1" ht="45">
      <c r="A35" s="454">
        <v>26</v>
      </c>
      <c r="B35" s="456" t="s">
        <v>509</v>
      </c>
      <c r="C35" s="375" t="s">
        <v>455</v>
      </c>
      <c r="D35" s="375">
        <v>2014</v>
      </c>
      <c r="E35" s="457">
        <v>3</v>
      </c>
      <c r="G35" s="317"/>
    </row>
    <row r="36" spans="1:7" s="145" customFormat="1" ht="45">
      <c r="A36" s="451">
        <v>27</v>
      </c>
      <c r="B36" s="456" t="s">
        <v>510</v>
      </c>
      <c r="C36" s="375" t="s">
        <v>455</v>
      </c>
      <c r="D36" s="375">
        <v>2014</v>
      </c>
      <c r="E36" s="457">
        <v>3</v>
      </c>
      <c r="G36" s="317"/>
    </row>
    <row r="37" spans="1:7" s="145" customFormat="1" ht="60">
      <c r="A37" s="454">
        <v>28</v>
      </c>
      <c r="B37" s="456" t="s">
        <v>511</v>
      </c>
      <c r="C37" s="375" t="s">
        <v>455</v>
      </c>
      <c r="D37" s="375">
        <v>2013</v>
      </c>
      <c r="E37" s="457">
        <v>3</v>
      </c>
      <c r="G37" s="317"/>
    </row>
    <row r="38" spans="1:7" s="145" customFormat="1" ht="45">
      <c r="A38" s="451">
        <v>29</v>
      </c>
      <c r="B38" s="456" t="s">
        <v>512</v>
      </c>
      <c r="C38" s="375" t="s">
        <v>455</v>
      </c>
      <c r="D38" s="375">
        <v>2013</v>
      </c>
      <c r="E38" s="457">
        <v>3</v>
      </c>
      <c r="G38" s="317"/>
    </row>
    <row r="39" spans="1:7" s="145" customFormat="1" ht="45">
      <c r="A39" s="454">
        <v>30</v>
      </c>
      <c r="B39" s="456" t="s">
        <v>513</v>
      </c>
      <c r="C39" s="375" t="s">
        <v>455</v>
      </c>
      <c r="D39" s="375">
        <v>2012</v>
      </c>
      <c r="E39" s="457">
        <v>3</v>
      </c>
      <c r="G39" s="317"/>
    </row>
    <row r="40" spans="1:7" s="145" customFormat="1" ht="45">
      <c r="A40" s="451">
        <v>31</v>
      </c>
      <c r="B40" s="456" t="s">
        <v>514</v>
      </c>
      <c r="C40" s="375" t="s">
        <v>455</v>
      </c>
      <c r="D40" s="375">
        <v>2012</v>
      </c>
      <c r="E40" s="457">
        <v>3</v>
      </c>
      <c r="G40" s="317"/>
    </row>
    <row r="41" spans="1:7" s="145" customFormat="1" ht="45">
      <c r="A41" s="454">
        <v>32</v>
      </c>
      <c r="B41" s="456" t="s">
        <v>515</v>
      </c>
      <c r="C41" s="375" t="s">
        <v>455</v>
      </c>
      <c r="D41" s="375">
        <v>2012</v>
      </c>
      <c r="E41" s="457">
        <v>3</v>
      </c>
      <c r="G41" s="317"/>
    </row>
    <row r="42" spans="1:7" s="145" customFormat="1" ht="45">
      <c r="A42" s="451">
        <v>33</v>
      </c>
      <c r="B42" s="456" t="s">
        <v>516</v>
      </c>
      <c r="C42" s="375" t="s">
        <v>455</v>
      </c>
      <c r="D42" s="375">
        <v>2012</v>
      </c>
      <c r="E42" s="457">
        <v>3</v>
      </c>
      <c r="G42" s="317"/>
    </row>
    <row r="43" spans="1:7" s="145" customFormat="1" ht="45">
      <c r="A43" s="454">
        <v>34</v>
      </c>
      <c r="B43" s="456" t="s">
        <v>517</v>
      </c>
      <c r="C43" s="375" t="s">
        <v>455</v>
      </c>
      <c r="D43" s="375">
        <v>2011</v>
      </c>
      <c r="E43" s="457">
        <v>3</v>
      </c>
      <c r="G43" s="317"/>
    </row>
    <row r="44" spans="1:7" s="145" customFormat="1" ht="45">
      <c r="A44" s="454">
        <v>35</v>
      </c>
      <c r="B44" s="456" t="s">
        <v>518</v>
      </c>
      <c r="C44" s="375" t="s">
        <v>455</v>
      </c>
      <c r="D44" s="375">
        <v>2010</v>
      </c>
      <c r="E44" s="457">
        <v>3</v>
      </c>
      <c r="G44" s="317"/>
    </row>
    <row r="45" spans="1:7" s="145" customFormat="1" ht="45">
      <c r="A45" s="451">
        <v>36</v>
      </c>
      <c r="B45" s="456" t="s">
        <v>519</v>
      </c>
      <c r="C45" s="375" t="s">
        <v>455</v>
      </c>
      <c r="D45" s="375">
        <v>2010</v>
      </c>
      <c r="E45" s="457">
        <v>3</v>
      </c>
      <c r="G45" s="317"/>
    </row>
    <row r="46" spans="1:7" s="145" customFormat="1" ht="45">
      <c r="A46" s="454">
        <v>37</v>
      </c>
      <c r="B46" s="456" t="s">
        <v>520</v>
      </c>
      <c r="C46" s="375" t="s">
        <v>455</v>
      </c>
      <c r="D46" s="375">
        <v>2010</v>
      </c>
      <c r="E46" s="457">
        <v>3</v>
      </c>
      <c r="G46" s="317"/>
    </row>
    <row r="47" spans="1:7" s="145" customFormat="1" ht="60">
      <c r="A47" s="451">
        <v>38</v>
      </c>
      <c r="B47" s="456" t="s">
        <v>521</v>
      </c>
      <c r="C47" s="375" t="s">
        <v>455</v>
      </c>
      <c r="D47" s="375">
        <v>2010</v>
      </c>
      <c r="E47" s="457">
        <v>3</v>
      </c>
      <c r="G47" s="317"/>
    </row>
    <row r="48" spans="1:7" s="145" customFormat="1" ht="45">
      <c r="A48" s="454">
        <v>39</v>
      </c>
      <c r="B48" s="456" t="s">
        <v>522</v>
      </c>
      <c r="C48" s="375" t="s">
        <v>455</v>
      </c>
      <c r="D48" s="375">
        <v>2010</v>
      </c>
      <c r="E48" s="457">
        <v>3</v>
      </c>
      <c r="G48" s="317"/>
    </row>
    <row r="49" spans="1:5" ht="45">
      <c r="A49" s="458">
        <v>40</v>
      </c>
      <c r="B49" s="456" t="s">
        <v>523</v>
      </c>
      <c r="C49" s="375" t="s">
        <v>455</v>
      </c>
      <c r="D49" s="375">
        <v>2009</v>
      </c>
      <c r="E49" s="457">
        <v>3</v>
      </c>
    </row>
    <row r="50" spans="1:5" ht="45">
      <c r="A50" s="459">
        <v>41</v>
      </c>
      <c r="B50" s="456" t="s">
        <v>524</v>
      </c>
      <c r="C50" s="375" t="s">
        <v>455</v>
      </c>
      <c r="D50" s="375">
        <v>2009</v>
      </c>
      <c r="E50" s="457">
        <v>3</v>
      </c>
    </row>
    <row r="51" spans="1:5" ht="60">
      <c r="A51" s="458">
        <v>42</v>
      </c>
      <c r="B51" s="456" t="s">
        <v>525</v>
      </c>
      <c r="C51" s="375" t="s">
        <v>455</v>
      </c>
      <c r="D51" s="375">
        <v>2009</v>
      </c>
      <c r="E51" s="457">
        <v>3</v>
      </c>
    </row>
    <row r="52" spans="1:5" ht="60">
      <c r="A52" s="454">
        <v>43</v>
      </c>
      <c r="B52" s="456" t="s">
        <v>526</v>
      </c>
      <c r="C52" s="375" t="s">
        <v>455</v>
      </c>
      <c r="D52" s="375">
        <v>2008</v>
      </c>
      <c r="E52" s="457">
        <v>3</v>
      </c>
    </row>
    <row r="53" spans="1:5" ht="45">
      <c r="A53" s="451">
        <v>44</v>
      </c>
      <c r="B53" s="456" t="s">
        <v>527</v>
      </c>
      <c r="C53" s="375" t="s">
        <v>455</v>
      </c>
      <c r="D53" s="375">
        <v>2008</v>
      </c>
      <c r="E53" s="457">
        <v>3</v>
      </c>
    </row>
    <row r="54" spans="1:5" s="48" customFormat="1" ht="45">
      <c r="A54" s="454">
        <v>45</v>
      </c>
      <c r="B54" s="456" t="s">
        <v>528</v>
      </c>
      <c r="C54" s="375" t="s">
        <v>455</v>
      </c>
      <c r="D54" s="375">
        <v>2008</v>
      </c>
      <c r="E54" s="457">
        <v>3</v>
      </c>
    </row>
    <row r="55" spans="1:5" s="48" customFormat="1" ht="60.75" thickBot="1">
      <c r="A55" s="454">
        <v>46</v>
      </c>
      <c r="B55" s="460" t="s">
        <v>529</v>
      </c>
      <c r="C55" s="461" t="s">
        <v>455</v>
      </c>
      <c r="D55" s="461">
        <v>2005</v>
      </c>
      <c r="E55" s="462">
        <v>5</v>
      </c>
    </row>
    <row r="56" spans="1:5" ht="15.75" thickBot="1">
      <c r="A56" s="248"/>
      <c r="B56" s="212"/>
      <c r="C56" s="213"/>
      <c r="D56" s="129" t="str">
        <f>"Total "&amp;LEFT(A7,3)</f>
        <v>Total I20</v>
      </c>
      <c r="E56" s="112">
        <f>SUM(E10:E55)</f>
        <v>161</v>
      </c>
    </row>
    <row r="57" spans="1:5">
      <c r="B57" s="18"/>
    </row>
    <row r="58" spans="1:5">
      <c r="B58" s="20"/>
    </row>
    <row r="59" spans="1:5">
      <c r="B59" s="20"/>
    </row>
    <row r="60" spans="1:5">
      <c r="B60" s="20"/>
    </row>
    <row r="61" spans="1:5">
      <c r="B61"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scale="3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D48"/>
  <sheetViews>
    <sheetView showGridLines="0" showRowColHeaders="0" topLeftCell="A37" zoomScale="130" zoomScaleNormal="130" workbookViewId="0">
      <selection activeCell="B47" sqref="B47:C47"/>
    </sheetView>
  </sheetViews>
  <sheetFormatPr defaultRowHeight="15"/>
  <cols>
    <col min="1" max="1" width="4.28515625" style="145" customWidth="1"/>
    <col min="2" max="2" width="8.7109375" customWidth="1"/>
    <col min="3" max="3" width="72" customWidth="1"/>
    <col min="4" max="4" width="7.7109375" customWidth="1"/>
  </cols>
  <sheetData>
    <row r="1" spans="2:4">
      <c r="B1" s="496" t="s">
        <v>102</v>
      </c>
      <c r="C1" s="496"/>
      <c r="D1" s="496"/>
    </row>
    <row r="2" spans="2:4" s="145" customFormat="1">
      <c r="B2" s="258" t="str">
        <f>"Facultatea de "&amp;'Date initiale'!C4</f>
        <v>Facultatea de ARHITECTURA</v>
      </c>
      <c r="C2" s="258"/>
      <c r="D2" s="258"/>
    </row>
    <row r="3" spans="2:4">
      <c r="B3" s="496" t="str">
        <f>"Departamentul "&amp;'Date initiale'!C5</f>
        <v>Departamentul SINTEZA PROIECTARII</v>
      </c>
      <c r="C3" s="496"/>
      <c r="D3" s="496"/>
    </row>
    <row r="4" spans="2:4">
      <c r="B4" s="258" t="str">
        <f>"Nume și prenume: "&amp;'Date initiale'!C6</f>
        <v>Nume și prenume: ALEXANDRU CRISAN</v>
      </c>
      <c r="C4" s="258"/>
      <c r="D4" s="258"/>
    </row>
    <row r="5" spans="2:4" s="145" customFormat="1">
      <c r="B5" s="258" t="str">
        <f>"Post: "&amp;'Date initiale'!C7</f>
        <v>Post: C16</v>
      </c>
      <c r="C5" s="258"/>
      <c r="D5" s="258"/>
    </row>
    <row r="6" spans="2:4">
      <c r="B6" s="258" t="str">
        <f>"Standard de referință: "&amp;'Date initiale'!C8</f>
        <v>Standard de referință: CONFERENTIAR UNIVERSITAR</v>
      </c>
      <c r="C6" s="258"/>
      <c r="D6" s="258"/>
    </row>
    <row r="7" spans="2:4">
      <c r="B7" s="145"/>
      <c r="C7" s="145"/>
      <c r="D7" s="145"/>
    </row>
    <row r="8" spans="2:4" s="145" customFormat="1" ht="15.75">
      <c r="B8" s="499" t="s">
        <v>178</v>
      </c>
      <c r="C8" s="499"/>
      <c r="D8" s="499"/>
    </row>
    <row r="9" spans="2:4" ht="34.5" customHeight="1">
      <c r="B9" s="497" t="s">
        <v>186</v>
      </c>
      <c r="C9" s="498"/>
      <c r="D9" s="498"/>
    </row>
    <row r="10" spans="2:4" ht="30">
      <c r="B10" s="78" t="s">
        <v>63</v>
      </c>
      <c r="C10" s="78" t="s">
        <v>177</v>
      </c>
      <c r="D10" s="78" t="s">
        <v>147</v>
      </c>
    </row>
    <row r="11" spans="2:4">
      <c r="B11" s="79" t="s">
        <v>19</v>
      </c>
      <c r="C11" s="11" t="s">
        <v>20</v>
      </c>
      <c r="D11" s="88">
        <f>'I1'!I21</f>
        <v>0</v>
      </c>
    </row>
    <row r="12" spans="2:4" ht="15" customHeight="1">
      <c r="B12" s="80" t="s">
        <v>21</v>
      </c>
      <c r="C12" s="11" t="s">
        <v>22</v>
      </c>
      <c r="D12" s="89">
        <f>'I2'!I13</f>
        <v>0</v>
      </c>
    </row>
    <row r="13" spans="2:4">
      <c r="B13" s="80" t="s">
        <v>23</v>
      </c>
      <c r="C13" s="25" t="s">
        <v>24</v>
      </c>
      <c r="D13" s="89">
        <f>'I3'!I12</f>
        <v>10</v>
      </c>
    </row>
    <row r="14" spans="2:4">
      <c r="B14" s="80" t="s">
        <v>26</v>
      </c>
      <c r="C14" s="11" t="s">
        <v>199</v>
      </c>
      <c r="D14" s="89">
        <f>'I4'!I13</f>
        <v>0</v>
      </c>
    </row>
    <row r="15" spans="2:4" ht="45">
      <c r="B15" s="80" t="s">
        <v>28</v>
      </c>
      <c r="C15" s="62" t="s">
        <v>200</v>
      </c>
      <c r="D15" s="89">
        <f>'I5'!I13</f>
        <v>0</v>
      </c>
    </row>
    <row r="16" spans="2:4" ht="15" customHeight="1">
      <c r="B16" s="80" t="s">
        <v>29</v>
      </c>
      <c r="C16" s="15" t="s">
        <v>201</v>
      </c>
      <c r="D16" s="89">
        <f>'I6'!I20</f>
        <v>0</v>
      </c>
    </row>
    <row r="17" spans="2:4" ht="15" customHeight="1">
      <c r="B17" s="80" t="s">
        <v>30</v>
      </c>
      <c r="C17" s="15" t="s">
        <v>203</v>
      </c>
      <c r="D17" s="89">
        <f>'I7'!I31</f>
        <v>90</v>
      </c>
    </row>
    <row r="18" spans="2:4" ht="30">
      <c r="B18" s="80" t="s">
        <v>31</v>
      </c>
      <c r="C18" s="15" t="s">
        <v>204</v>
      </c>
      <c r="D18" s="89">
        <f>'I8'!I20</f>
        <v>0</v>
      </c>
    </row>
    <row r="19" spans="2:4" ht="30">
      <c r="B19" s="80" t="s">
        <v>33</v>
      </c>
      <c r="C19" s="11" t="s">
        <v>205</v>
      </c>
      <c r="D19" s="89">
        <f>'I9'!I15</f>
        <v>0</v>
      </c>
    </row>
    <row r="20" spans="2:4" ht="30">
      <c r="B20" s="80" t="s">
        <v>34</v>
      </c>
      <c r="C20" s="61" t="s">
        <v>207</v>
      </c>
      <c r="D20" s="89">
        <f>'I10'!I16</f>
        <v>15</v>
      </c>
    </row>
    <row r="21" spans="2:4" ht="45">
      <c r="B21" s="81" t="s">
        <v>36</v>
      </c>
      <c r="C21" s="15" t="s">
        <v>209</v>
      </c>
      <c r="D21" s="89">
        <f>I11a!I15</f>
        <v>47.5</v>
      </c>
    </row>
    <row r="22" spans="2:4" ht="60" customHeight="1">
      <c r="B22" s="82"/>
      <c r="C22" s="15" t="s">
        <v>211</v>
      </c>
      <c r="D22" s="89">
        <f>I11b!H18</f>
        <v>58</v>
      </c>
    </row>
    <row r="23" spans="2:4" ht="30">
      <c r="B23" s="79"/>
      <c r="C23" s="29" t="s">
        <v>213</v>
      </c>
      <c r="D23" s="89">
        <f>I11c!G17</f>
        <v>25</v>
      </c>
    </row>
    <row r="24" spans="2:4" ht="75">
      <c r="B24" s="80" t="s">
        <v>40</v>
      </c>
      <c r="C24" s="15" t="s">
        <v>215</v>
      </c>
      <c r="D24" s="89">
        <f>'I12'!H12</f>
        <v>45</v>
      </c>
    </row>
    <row r="25" spans="2:4" ht="48" customHeight="1">
      <c r="B25" s="80" t="s">
        <v>60</v>
      </c>
      <c r="C25" s="15" t="s">
        <v>217</v>
      </c>
      <c r="D25" s="89">
        <f>'I13'!H30</f>
        <v>101</v>
      </c>
    </row>
    <row r="26" spans="2:4" ht="60">
      <c r="B26" s="81" t="s">
        <v>61</v>
      </c>
      <c r="C26" s="11" t="s">
        <v>219</v>
      </c>
      <c r="D26" s="89">
        <f>I14a!H20</f>
        <v>0</v>
      </c>
    </row>
    <row r="27" spans="2:4" ht="30" customHeight="1">
      <c r="B27" s="79"/>
      <c r="C27" s="11" t="s">
        <v>221</v>
      </c>
      <c r="D27" s="89">
        <f>I14b!H15</f>
        <v>45</v>
      </c>
    </row>
    <row r="28" spans="2:4" ht="45">
      <c r="B28" s="80" t="s">
        <v>61</v>
      </c>
      <c r="C28" s="11" t="s">
        <v>62</v>
      </c>
      <c r="D28" s="89">
        <f>I14c!H12</f>
        <v>30</v>
      </c>
    </row>
    <row r="29" spans="2:4" s="145" customFormat="1" ht="60">
      <c r="B29" s="262" t="s">
        <v>0</v>
      </c>
      <c r="C29" s="11" t="s">
        <v>224</v>
      </c>
      <c r="D29" s="90">
        <f>'I15'!H20</f>
        <v>0</v>
      </c>
    </row>
    <row r="30" spans="2:4" ht="105">
      <c r="B30" s="83" t="s">
        <v>64</v>
      </c>
      <c r="C30" s="69" t="s">
        <v>226</v>
      </c>
      <c r="D30" s="90">
        <f>'I16'!D15</f>
        <v>75</v>
      </c>
    </row>
    <row r="31" spans="2:4" ht="45">
      <c r="B31" s="83" t="s">
        <v>66</v>
      </c>
      <c r="C31" s="55" t="s">
        <v>229</v>
      </c>
      <c r="D31" s="89">
        <f>'I17'!D16</f>
        <v>150</v>
      </c>
    </row>
    <row r="32" spans="2:4" ht="45" customHeight="1">
      <c r="B32" s="79" t="s">
        <v>68</v>
      </c>
      <c r="C32" s="15" t="s">
        <v>231</v>
      </c>
      <c r="D32" s="88">
        <f>'I18'!D20</f>
        <v>60</v>
      </c>
    </row>
    <row r="33" spans="2:4" ht="75" customHeight="1">
      <c r="B33" s="80" t="s">
        <v>42</v>
      </c>
      <c r="C33" s="73" t="s">
        <v>233</v>
      </c>
      <c r="D33" s="89">
        <f>'I19'!E20</f>
        <v>0</v>
      </c>
    </row>
    <row r="34" spans="2:4" ht="30">
      <c r="B34" s="84" t="s">
        <v>44</v>
      </c>
      <c r="C34" s="72" t="s">
        <v>234</v>
      </c>
      <c r="D34" s="89">
        <f>'I20'!E56</f>
        <v>161</v>
      </c>
    </row>
    <row r="35" spans="2:4">
      <c r="B35" s="80" t="s">
        <v>45</v>
      </c>
      <c r="C35" s="64" t="s">
        <v>236</v>
      </c>
      <c r="D35" s="89">
        <f>'I21'!D20</f>
        <v>0</v>
      </c>
    </row>
    <row r="36" spans="2:4" ht="90">
      <c r="B36" s="80" t="s">
        <v>47</v>
      </c>
      <c r="C36" s="63" t="s">
        <v>269</v>
      </c>
      <c r="D36" s="89">
        <f>'I22'!D19</f>
        <v>90</v>
      </c>
    </row>
    <row r="37" spans="2:4" ht="45">
      <c r="B37" s="80" t="s">
        <v>48</v>
      </c>
      <c r="C37" s="62" t="s">
        <v>237</v>
      </c>
      <c r="D37" s="89">
        <f>'I23'!D40</f>
        <v>92</v>
      </c>
    </row>
    <row r="38" spans="2:4">
      <c r="B38" s="80" t="s">
        <v>239</v>
      </c>
      <c r="C38" s="62" t="s">
        <v>49</v>
      </c>
      <c r="D38" s="89">
        <f>'I24'!F20</f>
        <v>0</v>
      </c>
    </row>
    <row r="39" spans="2:4">
      <c r="B39" s="145"/>
      <c r="C39" s="145"/>
      <c r="D39" s="145"/>
    </row>
    <row r="40" spans="2:4">
      <c r="B40" s="198" t="s">
        <v>2</v>
      </c>
      <c r="C40" s="1" t="s">
        <v>104</v>
      </c>
      <c r="D40" s="145"/>
    </row>
    <row r="41" spans="2:4">
      <c r="B41" s="19" t="s">
        <v>5</v>
      </c>
      <c r="C41" s="13" t="s">
        <v>242</v>
      </c>
      <c r="D41" s="91">
        <f>SUM(D11:D20)+SUM(D33:D38)</f>
        <v>458</v>
      </c>
    </row>
    <row r="42" spans="2:4">
      <c r="B42" s="19" t="s">
        <v>6</v>
      </c>
      <c r="C42" s="13" t="s">
        <v>243</v>
      </c>
      <c r="D42" s="91">
        <f>SUM(D24:D32)</f>
        <v>506</v>
      </c>
    </row>
    <row r="43" spans="2:4" ht="15.75" thickBot="1">
      <c r="B43" s="85" t="s">
        <v>7</v>
      </c>
      <c r="C43" s="14" t="s">
        <v>9</v>
      </c>
      <c r="D43" s="92">
        <f>SUM(D21:D23)</f>
        <v>130.5</v>
      </c>
    </row>
    <row r="44" spans="2:4" ht="16.5" thickTop="1" thickBot="1">
      <c r="B44" s="86" t="s">
        <v>8</v>
      </c>
      <c r="C44" s="87" t="s">
        <v>244</v>
      </c>
      <c r="D44" s="93">
        <f>D41+D42+D43</f>
        <v>1094.5</v>
      </c>
    </row>
    <row r="45" spans="2:4" ht="15.75" thickTop="1">
      <c r="B45" s="145"/>
      <c r="C45" s="145"/>
      <c r="D45" s="145"/>
    </row>
    <row r="46" spans="2:4">
      <c r="B46" s="199" t="s">
        <v>148</v>
      </c>
      <c r="C46" s="145" t="s">
        <v>149</v>
      </c>
      <c r="D46" s="145"/>
    </row>
    <row r="47" spans="2:4" s="145" customFormat="1">
      <c r="B47" s="500"/>
      <c r="C47" s="500"/>
    </row>
    <row r="48" spans="2:4">
      <c r="B48" s="233" t="s">
        <v>593</v>
      </c>
      <c r="C48" s="145"/>
      <c r="D48" s="145"/>
    </row>
  </sheetData>
  <mergeCells count="5">
    <mergeCell ref="B1:D1"/>
    <mergeCell ref="B3:D3"/>
    <mergeCell ref="B9:D9"/>
    <mergeCell ref="B8:D8"/>
    <mergeCell ref="B47:C47"/>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J20"/>
  <sheetViews>
    <sheetView workbookViewId="0">
      <selection activeCell="N39" sqref="N39"/>
    </sheetView>
  </sheetViews>
  <sheetFormatPr defaultRowHeight="15"/>
  <cols>
    <col min="1" max="1" width="5.140625" customWidth="1"/>
    <col min="2" max="2" width="104.28515625" customWidth="1"/>
    <col min="3" max="3" width="10.5703125" customWidth="1"/>
    <col min="4" max="4" width="9.7109375" customWidth="1"/>
  </cols>
  <sheetData>
    <row r="1" spans="1:10">
      <c r="A1" s="189" t="str">
        <f>'Date initiale'!C3</f>
        <v>Universitatea de Arhitectură și Urbanism "Ion Mincu" București</v>
      </c>
      <c r="B1" s="189"/>
    </row>
    <row r="2" spans="1:10">
      <c r="A2" s="189" t="str">
        <f>'Date initiale'!B4&amp;" "&amp;'Date initiale'!C4</f>
        <v>Facultatea ARHITECTURA</v>
      </c>
      <c r="B2" s="189"/>
    </row>
    <row r="3" spans="1:10">
      <c r="A3" s="189" t="str">
        <f>'Date initiale'!B5&amp;" "&amp;'Date initiale'!C5</f>
        <v>Departamentul SINTEZA PROIECTARII</v>
      </c>
      <c r="B3" s="189"/>
    </row>
    <row r="4" spans="1:10">
      <c r="A4" s="109" t="str">
        <f>'Date initiale'!C6&amp;", "&amp;'Date initiale'!C7</f>
        <v>ALEXANDRU CRISAN, C16</v>
      </c>
      <c r="B4" s="109"/>
    </row>
    <row r="5" spans="1:10" s="145" customFormat="1">
      <c r="A5" s="109"/>
      <c r="B5" s="109"/>
    </row>
    <row r="6" spans="1:10" ht="15.75">
      <c r="A6" s="516" t="s">
        <v>110</v>
      </c>
      <c r="B6" s="516"/>
      <c r="C6" s="516"/>
      <c r="D6" s="516"/>
    </row>
    <row r="7" spans="1:10" ht="24" customHeight="1">
      <c r="A7" s="520" t="str">
        <f>'Descriere indicatori'!B28&amp;". "&amp;'Descriere indicatori'!C28</f>
        <v xml:space="preserve">I21. Organizator / curator expoziţii la nivel internaţional/naţional </v>
      </c>
      <c r="B7" s="520"/>
      <c r="C7" s="520"/>
      <c r="D7" s="520"/>
    </row>
    <row r="8" spans="1:10" ht="15.75" thickBot="1"/>
    <row r="9" spans="1:10" ht="30.75" thickBot="1">
      <c r="A9" s="125" t="s">
        <v>55</v>
      </c>
      <c r="B9" s="209" t="s">
        <v>152</v>
      </c>
      <c r="C9" s="126" t="s">
        <v>87</v>
      </c>
      <c r="D9" s="210" t="s">
        <v>147</v>
      </c>
      <c r="F9" s="193" t="s">
        <v>108</v>
      </c>
      <c r="J9" s="14"/>
    </row>
    <row r="10" spans="1:10">
      <c r="A10" s="214">
        <v>1</v>
      </c>
      <c r="B10" s="215"/>
      <c r="C10" s="215"/>
      <c r="D10" s="216"/>
      <c r="F10" s="194" t="s">
        <v>170</v>
      </c>
      <c r="G10" s="268" t="s">
        <v>261</v>
      </c>
      <c r="J10" s="195"/>
    </row>
    <row r="11" spans="1:10">
      <c r="A11" s="217">
        <f>A10+1</f>
        <v>2</v>
      </c>
      <c r="B11" s="211"/>
      <c r="C11" s="34"/>
      <c r="D11" s="218"/>
      <c r="J11" s="48"/>
    </row>
    <row r="12" spans="1:10">
      <c r="A12" s="217">
        <f t="shared" ref="A12:A19" si="0">A11+1</f>
        <v>3</v>
      </c>
      <c r="B12" s="211"/>
      <c r="C12" s="34"/>
      <c r="D12" s="218"/>
    </row>
    <row r="13" spans="1:10">
      <c r="A13" s="217">
        <f t="shared" si="0"/>
        <v>4</v>
      </c>
      <c r="B13" s="211"/>
      <c r="C13" s="34"/>
      <c r="D13" s="218"/>
    </row>
    <row r="14" spans="1:10">
      <c r="A14" s="217">
        <f t="shared" si="0"/>
        <v>5</v>
      </c>
      <c r="B14" s="219"/>
      <c r="C14" s="34"/>
      <c r="D14" s="220"/>
    </row>
    <row r="15" spans="1:10">
      <c r="A15" s="217">
        <f t="shared" si="0"/>
        <v>6</v>
      </c>
      <c r="B15" s="219"/>
      <c r="C15" s="34"/>
      <c r="D15" s="220"/>
    </row>
    <row r="16" spans="1:10">
      <c r="A16" s="217">
        <f t="shared" si="0"/>
        <v>7</v>
      </c>
      <c r="B16" s="219"/>
      <c r="C16" s="34"/>
      <c r="D16" s="220"/>
    </row>
    <row r="17" spans="1:4">
      <c r="A17" s="217">
        <f t="shared" si="0"/>
        <v>8</v>
      </c>
      <c r="B17" s="219"/>
      <c r="C17" s="34"/>
      <c r="D17" s="121"/>
    </row>
    <row r="18" spans="1:4">
      <c r="A18" s="217">
        <f t="shared" si="0"/>
        <v>9</v>
      </c>
      <c r="B18" s="221"/>
      <c r="C18" s="142"/>
      <c r="D18" s="222"/>
    </row>
    <row r="19" spans="1:4" ht="15.75" thickBot="1">
      <c r="A19" s="223">
        <f t="shared" si="0"/>
        <v>10</v>
      </c>
      <c r="B19" s="224"/>
      <c r="C19" s="225"/>
      <c r="D19" s="226"/>
    </row>
    <row r="20" spans="1:4" ht="15.75" thickBot="1">
      <c r="A20" s="248"/>
      <c r="B20" s="212"/>
      <c r="C20" s="129" t="str">
        <f>"Total "&amp;LEFT(A7,3)</f>
        <v>Total I21</v>
      </c>
      <c r="D20" s="112">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G64"/>
  <sheetViews>
    <sheetView topLeftCell="A7" workbookViewId="0">
      <selection activeCell="D19" sqref="D19"/>
    </sheetView>
  </sheetViews>
  <sheetFormatPr defaultRowHeight="15"/>
  <cols>
    <col min="1" max="1" width="5.140625" customWidth="1"/>
    <col min="2" max="2" width="98.28515625" customWidth="1"/>
    <col min="3" max="3" width="15.7109375" customWidth="1"/>
    <col min="4" max="4" width="9.7109375" customWidth="1"/>
  </cols>
  <sheetData>
    <row r="1" spans="1:7" ht="15.75">
      <c r="A1" s="187" t="str">
        <f>'Date initiale'!C3</f>
        <v>Universitatea de Arhitectură și Urbanism "Ion Mincu" București</v>
      </c>
      <c r="B1" s="187"/>
      <c r="C1" s="187"/>
      <c r="D1" s="17"/>
    </row>
    <row r="2" spans="1:7" ht="15.75">
      <c r="A2" s="187" t="str">
        <f>'Date initiale'!B4&amp;" "&amp;'Date initiale'!C4</f>
        <v>Facultatea ARHITECTURA</v>
      </c>
      <c r="B2" s="187"/>
      <c r="C2" s="187"/>
      <c r="D2" s="17"/>
    </row>
    <row r="3" spans="1:7" ht="15.75">
      <c r="A3" s="187" t="str">
        <f>'Date initiale'!B5&amp;" "&amp;'Date initiale'!C5</f>
        <v>Departamentul SINTEZA PROIECTARII</v>
      </c>
      <c r="B3" s="187"/>
      <c r="C3" s="187"/>
      <c r="D3" s="17"/>
    </row>
    <row r="4" spans="1:7">
      <c r="A4" s="109" t="str">
        <f>'Date initiale'!C6&amp;", "&amp;'Date initiale'!C7</f>
        <v>ALEXANDRU CRISAN, C16</v>
      </c>
      <c r="B4" s="109"/>
      <c r="C4" s="109"/>
    </row>
    <row r="5" spans="1:7" s="145" customFormat="1">
      <c r="A5" s="109"/>
      <c r="B5" s="109"/>
      <c r="C5" s="109"/>
    </row>
    <row r="6" spans="1:7" ht="15.75">
      <c r="A6" s="518" t="s">
        <v>110</v>
      </c>
      <c r="B6" s="518"/>
      <c r="C6" s="518"/>
      <c r="D6" s="518"/>
    </row>
    <row r="7" spans="1:7" s="145" customFormat="1" ht="66.75" customHeight="1">
      <c r="A7" s="520"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520"/>
      <c r="C7" s="520"/>
      <c r="D7" s="520"/>
    </row>
    <row r="8" spans="1:7" ht="16.5" thickBot="1">
      <c r="A8" s="51"/>
      <c r="B8" s="51"/>
      <c r="C8" s="51"/>
      <c r="D8" s="51"/>
    </row>
    <row r="9" spans="1:7" ht="30.75" thickBot="1">
      <c r="A9" s="125" t="s">
        <v>55</v>
      </c>
      <c r="B9" s="227" t="s">
        <v>158</v>
      </c>
      <c r="C9" s="227" t="s">
        <v>81</v>
      </c>
      <c r="D9" s="228" t="s">
        <v>147</v>
      </c>
      <c r="F9" s="193" t="s">
        <v>108</v>
      </c>
    </row>
    <row r="10" spans="1:7" ht="16.5" thickBot="1">
      <c r="A10" s="463">
        <v>1</v>
      </c>
      <c r="B10" s="464" t="s">
        <v>572</v>
      </c>
      <c r="C10" s="465" t="s">
        <v>530</v>
      </c>
      <c r="D10" s="466">
        <v>5</v>
      </c>
      <c r="E10" s="39"/>
      <c r="F10" s="194" t="s">
        <v>174</v>
      </c>
      <c r="G10" s="268" t="s">
        <v>263</v>
      </c>
    </row>
    <row r="11" spans="1:7" ht="45.75" thickBot="1">
      <c r="A11" s="467">
        <v>2</v>
      </c>
      <c r="B11" s="468" t="s">
        <v>573</v>
      </c>
      <c r="C11" s="465" t="s">
        <v>530</v>
      </c>
      <c r="D11" s="469">
        <v>5</v>
      </c>
      <c r="E11" s="39"/>
      <c r="F11" s="194" t="s">
        <v>170</v>
      </c>
    </row>
    <row r="12" spans="1:7" ht="30.75" thickBot="1">
      <c r="A12" s="467">
        <f t="shared" ref="A12:A18" si="0">A11+1</f>
        <v>3</v>
      </c>
      <c r="B12" s="468" t="s">
        <v>574</v>
      </c>
      <c r="C12" s="465" t="s">
        <v>530</v>
      </c>
      <c r="D12" s="469">
        <v>5</v>
      </c>
      <c r="E12" s="39"/>
      <c r="F12" s="194" t="s">
        <v>170</v>
      </c>
    </row>
    <row r="13" spans="1:7" ht="45.75" thickBot="1">
      <c r="A13" s="467">
        <f t="shared" si="0"/>
        <v>4</v>
      </c>
      <c r="B13" s="468" t="s">
        <v>575</v>
      </c>
      <c r="C13" s="465" t="s">
        <v>530</v>
      </c>
      <c r="D13" s="469">
        <v>20</v>
      </c>
      <c r="E13" s="39"/>
      <c r="F13" s="194">
        <v>20</v>
      </c>
    </row>
    <row r="14" spans="1:7" ht="45.75" thickBot="1">
      <c r="A14" s="467">
        <f t="shared" si="0"/>
        <v>5</v>
      </c>
      <c r="B14" s="468" t="s">
        <v>576</v>
      </c>
      <c r="C14" s="465" t="s">
        <v>530</v>
      </c>
      <c r="D14" s="469">
        <v>20</v>
      </c>
      <c r="E14" s="39"/>
    </row>
    <row r="15" spans="1:7" s="145" customFormat="1" ht="45.75" thickBot="1">
      <c r="A15" s="467"/>
      <c r="B15" s="468" t="s">
        <v>577</v>
      </c>
      <c r="C15" s="465" t="s">
        <v>530</v>
      </c>
      <c r="D15" s="469">
        <v>5</v>
      </c>
      <c r="E15" s="39"/>
    </row>
    <row r="16" spans="1:7" ht="30.75" thickBot="1">
      <c r="A16" s="467">
        <v>6</v>
      </c>
      <c r="B16" s="468" t="s">
        <v>570</v>
      </c>
      <c r="C16" s="379">
        <v>2014</v>
      </c>
      <c r="D16" s="469">
        <v>20</v>
      </c>
      <c r="E16" s="39"/>
    </row>
    <row r="17" spans="1:5" ht="30.75" thickBot="1">
      <c r="A17" s="467">
        <f t="shared" si="0"/>
        <v>7</v>
      </c>
      <c r="B17" s="468" t="s">
        <v>578</v>
      </c>
      <c r="C17" s="379" t="s">
        <v>531</v>
      </c>
      <c r="D17" s="469">
        <v>5</v>
      </c>
      <c r="E17" s="39"/>
    </row>
    <row r="18" spans="1:5" ht="45.75" thickBot="1">
      <c r="A18" s="470">
        <f t="shared" si="0"/>
        <v>8</v>
      </c>
      <c r="B18" s="468" t="s">
        <v>571</v>
      </c>
      <c r="C18" s="471" t="s">
        <v>532</v>
      </c>
      <c r="D18" s="472">
        <v>5</v>
      </c>
      <c r="E18" s="39"/>
    </row>
    <row r="19" spans="1:5" ht="16.5" thickBot="1">
      <c r="A19" s="248"/>
      <c r="B19" s="212"/>
      <c r="C19" s="111" t="str">
        <f>"Total "&amp;LEFT(A7,3)</f>
        <v>Total I22</v>
      </c>
      <c r="D19" s="112">
        <f>SUM(D10:D18)</f>
        <v>90</v>
      </c>
      <c r="E19" s="39"/>
    </row>
    <row r="20" spans="1:5" ht="15.75">
      <c r="A20" s="39"/>
      <c r="B20" s="40"/>
      <c r="C20" s="39"/>
      <c r="D20" s="39"/>
      <c r="E20" s="39"/>
    </row>
    <row r="21" spans="1:5" ht="15.75">
      <c r="A21" s="39"/>
      <c r="B21" s="40"/>
      <c r="C21" s="39"/>
      <c r="D21" s="39"/>
      <c r="E21" s="39"/>
    </row>
    <row r="22" spans="1:5" ht="15.75">
      <c r="A22" s="39"/>
      <c r="B22" s="40"/>
      <c r="C22" s="39"/>
      <c r="D22" s="39"/>
      <c r="E22" s="39"/>
    </row>
    <row r="23" spans="1:5" ht="15.75">
      <c r="A23" s="39"/>
      <c r="B23" s="40"/>
      <c r="C23" s="39"/>
      <c r="D23" s="39"/>
      <c r="E23" s="39"/>
    </row>
    <row r="24" spans="1:5" ht="15.75">
      <c r="A24" s="39"/>
      <c r="B24" s="40"/>
      <c r="C24" s="39"/>
      <c r="D24" s="39"/>
      <c r="E24" s="39"/>
    </row>
    <row r="25" spans="1:5" ht="15.75">
      <c r="A25" s="39"/>
      <c r="B25" s="40"/>
      <c r="C25" s="39"/>
      <c r="D25" s="39"/>
      <c r="E25" s="39"/>
    </row>
    <row r="26" spans="1:5" ht="15.75">
      <c r="A26" s="39"/>
      <c r="B26" s="41"/>
      <c r="C26" s="39"/>
      <c r="D26" s="39"/>
      <c r="E26" s="39"/>
    </row>
    <row r="27" spans="1:5" ht="15.75">
      <c r="A27" s="39"/>
      <c r="B27" s="40"/>
      <c r="C27" s="39"/>
      <c r="D27" s="39"/>
      <c r="E27" s="39"/>
    </row>
    <row r="28" spans="1:5" ht="15.75">
      <c r="A28" s="39"/>
      <c r="B28" s="40"/>
      <c r="C28" s="39"/>
      <c r="D28" s="39"/>
      <c r="E28" s="39"/>
    </row>
    <row r="29" spans="1:5" ht="15.75">
      <c r="A29" s="39"/>
      <c r="B29" s="42"/>
      <c r="C29" s="39"/>
      <c r="D29" s="39"/>
      <c r="E29" s="39"/>
    </row>
    <row r="30" spans="1:5" ht="15.75">
      <c r="A30" s="39"/>
      <c r="B30" s="30"/>
      <c r="C30" s="39"/>
      <c r="D30" s="39"/>
      <c r="E30" s="39"/>
    </row>
    <row r="31" spans="1:5" ht="15.75">
      <c r="A31" s="39"/>
      <c r="B31" s="30"/>
      <c r="C31" s="39"/>
      <c r="D31" s="39"/>
      <c r="E31" s="39"/>
    </row>
    <row r="32" spans="1:5" ht="15.75">
      <c r="A32" s="39"/>
      <c r="B32" s="39"/>
      <c r="C32" s="39"/>
      <c r="D32" s="39"/>
      <c r="E32" s="39"/>
    </row>
    <row r="33" spans="1:5" ht="15.75">
      <c r="A33" s="39"/>
      <c r="B33" s="39"/>
      <c r="C33" s="39"/>
      <c r="D33" s="39"/>
      <c r="E33" s="39"/>
    </row>
    <row r="34" spans="1:5" ht="15.75">
      <c r="A34" s="39"/>
      <c r="B34" s="39"/>
      <c r="C34" s="39"/>
      <c r="D34" s="39"/>
      <c r="E34" s="39"/>
    </row>
    <row r="35" spans="1:5" ht="15.75">
      <c r="A35" s="39"/>
      <c r="B35" s="39"/>
      <c r="C35" s="39"/>
      <c r="D35" s="39"/>
      <c r="E35" s="39"/>
    </row>
    <row r="36" spans="1:5" ht="15.75">
      <c r="A36" s="39"/>
      <c r="B36" s="39"/>
      <c r="C36" s="39"/>
      <c r="D36" s="39"/>
      <c r="E36" s="39"/>
    </row>
    <row r="37" spans="1:5" ht="15.75">
      <c r="A37" s="39"/>
      <c r="B37" s="39"/>
      <c r="C37" s="39"/>
      <c r="D37" s="39"/>
      <c r="E37" s="39"/>
    </row>
    <row r="38" spans="1:5" ht="15.75">
      <c r="A38" s="39"/>
      <c r="B38" s="39"/>
      <c r="C38" s="39"/>
      <c r="D38" s="39"/>
      <c r="E38" s="39"/>
    </row>
    <row r="39" spans="1:5" ht="15.75">
      <c r="A39" s="39"/>
      <c r="B39" s="39"/>
      <c r="C39" s="39"/>
      <c r="D39" s="39"/>
      <c r="E39" s="39"/>
    </row>
    <row r="40" spans="1:5" ht="15.75">
      <c r="A40" s="39"/>
      <c r="B40" s="39"/>
      <c r="C40" s="39"/>
      <c r="D40" s="39"/>
      <c r="E40" s="39"/>
    </row>
    <row r="41" spans="1:5" ht="15.75">
      <c r="A41" s="39"/>
      <c r="B41" s="39"/>
      <c r="C41" s="39"/>
      <c r="D41" s="39"/>
      <c r="E41" s="39"/>
    </row>
    <row r="42" spans="1:5" ht="15.75">
      <c r="A42" s="39"/>
      <c r="B42" s="39"/>
      <c r="C42" s="39"/>
      <c r="D42" s="39"/>
      <c r="E42" s="39"/>
    </row>
    <row r="43" spans="1:5" ht="15.75">
      <c r="A43" s="39"/>
      <c r="B43" s="39"/>
      <c r="C43" s="39"/>
      <c r="D43" s="39"/>
      <c r="E43" s="39"/>
    </row>
    <row r="44" spans="1:5" ht="15.75">
      <c r="A44" s="39"/>
      <c r="B44" s="39"/>
      <c r="C44" s="39"/>
      <c r="D44" s="39"/>
      <c r="E44" s="39"/>
    </row>
    <row r="45" spans="1:5" ht="15.75">
      <c r="A45" s="39"/>
      <c r="B45" s="39"/>
      <c r="C45" s="39"/>
      <c r="D45" s="39"/>
      <c r="E45" s="39"/>
    </row>
    <row r="46" spans="1:5" ht="15.75">
      <c r="A46" s="39"/>
      <c r="B46" s="39"/>
      <c r="C46" s="39"/>
      <c r="D46" s="39"/>
      <c r="E46" s="39"/>
    </row>
    <row r="47" spans="1:5" ht="15.75">
      <c r="A47" s="39"/>
      <c r="B47" s="39"/>
      <c r="C47" s="39"/>
      <c r="D47" s="39"/>
      <c r="E47" s="39"/>
    </row>
    <row r="48" spans="1:5" ht="15.75">
      <c r="A48" s="39"/>
      <c r="B48" s="39"/>
      <c r="C48" s="39"/>
      <c r="D48" s="39"/>
      <c r="E48" s="39"/>
    </row>
    <row r="49" spans="1:5" ht="15.75">
      <c r="A49" s="39"/>
      <c r="B49" s="39"/>
      <c r="C49" s="39"/>
      <c r="D49" s="39"/>
      <c r="E49" s="39"/>
    </row>
    <row r="50" spans="1:5" ht="15.75">
      <c r="A50" s="39"/>
      <c r="B50" s="39"/>
      <c r="C50" s="39"/>
      <c r="D50" s="39"/>
      <c r="E50" s="39"/>
    </row>
    <row r="51" spans="1:5" ht="15.75">
      <c r="A51" s="39"/>
      <c r="B51" s="39"/>
      <c r="C51" s="39"/>
      <c r="D51" s="39"/>
      <c r="E51" s="39"/>
    </row>
    <row r="52" spans="1:5" ht="15.75">
      <c r="A52" s="39"/>
      <c r="B52" s="39"/>
      <c r="C52" s="39"/>
      <c r="D52" s="39"/>
      <c r="E52" s="39"/>
    </row>
    <row r="53" spans="1:5" ht="15.75">
      <c r="A53" s="39"/>
      <c r="B53" s="39"/>
      <c r="C53" s="39"/>
      <c r="D53" s="39"/>
      <c r="E53" s="39"/>
    </row>
    <row r="54" spans="1:5" ht="15.75">
      <c r="A54" s="39"/>
      <c r="B54" s="39"/>
      <c r="C54" s="39"/>
      <c r="D54" s="39"/>
      <c r="E54" s="39"/>
    </row>
    <row r="55" spans="1:5" ht="15.75">
      <c r="A55" s="39"/>
      <c r="B55" s="39"/>
      <c r="C55" s="39"/>
      <c r="D55" s="39"/>
      <c r="E55" s="39"/>
    </row>
    <row r="56" spans="1:5" ht="15.75">
      <c r="A56" s="39"/>
      <c r="B56" s="39"/>
      <c r="C56" s="39"/>
      <c r="D56" s="39"/>
      <c r="E56" s="39"/>
    </row>
    <row r="57" spans="1:5" ht="15.75">
      <c r="A57" s="39"/>
      <c r="B57" s="39"/>
      <c r="C57" s="39"/>
      <c r="D57" s="39"/>
      <c r="E57" s="39"/>
    </row>
    <row r="58" spans="1:5" ht="15.75">
      <c r="A58" s="39"/>
      <c r="B58" s="39"/>
      <c r="C58" s="39"/>
      <c r="D58" s="39"/>
      <c r="E58" s="39"/>
    </row>
    <row r="59" spans="1:5" ht="15.75">
      <c r="A59" s="39"/>
      <c r="B59" s="39"/>
      <c r="C59" s="39"/>
      <c r="D59" s="39"/>
      <c r="E59" s="39"/>
    </row>
    <row r="60" spans="1:5" ht="15.75">
      <c r="A60" s="39"/>
      <c r="B60" s="39"/>
      <c r="C60" s="39"/>
      <c r="D60" s="39"/>
      <c r="E60" s="39"/>
    </row>
    <row r="61" spans="1:5" ht="15.75">
      <c r="A61" s="39"/>
      <c r="B61" s="39"/>
      <c r="C61" s="39"/>
      <c r="D61" s="39"/>
      <c r="E61" s="39"/>
    </row>
    <row r="62" spans="1:5" ht="15.75">
      <c r="A62" s="39"/>
      <c r="B62" s="39"/>
      <c r="C62" s="39"/>
      <c r="D62" s="39"/>
      <c r="E62" s="39"/>
    </row>
    <row r="63" spans="1:5" ht="15.75">
      <c r="A63" s="39"/>
      <c r="B63" s="39"/>
      <c r="C63" s="39"/>
      <c r="D63" s="39"/>
      <c r="E63" s="39"/>
    </row>
    <row r="64" spans="1:5" ht="15.75">
      <c r="A64" s="39"/>
      <c r="B64" s="39"/>
      <c r="C64" s="39"/>
      <c r="D64" s="39"/>
      <c r="E64" s="39"/>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scale="66"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G40"/>
  <sheetViews>
    <sheetView topLeftCell="A10" workbookViewId="0">
      <selection activeCell="B17" sqref="B17"/>
    </sheetView>
  </sheetViews>
  <sheetFormatPr defaultRowHeight="15"/>
  <cols>
    <col min="1" max="1" width="5.140625" customWidth="1"/>
    <col min="2" max="2" width="98.28515625" customWidth="1"/>
    <col min="3" max="3" width="15.7109375" customWidth="1"/>
    <col min="4" max="4" width="9.7109375" customWidth="1"/>
  </cols>
  <sheetData>
    <row r="1" spans="1:6" ht="15.75">
      <c r="A1" s="187" t="str">
        <f>'Date initiale'!C3</f>
        <v>Universitatea de Arhitectură și Urbanism "Ion Mincu" București</v>
      </c>
      <c r="B1" s="187"/>
      <c r="C1" s="187"/>
      <c r="D1" s="35"/>
    </row>
    <row r="2" spans="1:6" ht="15.75">
      <c r="A2" s="187" t="str">
        <f>'Date initiale'!B4&amp;" "&amp;'Date initiale'!C4</f>
        <v>Facultatea ARHITECTURA</v>
      </c>
      <c r="B2" s="187"/>
      <c r="C2" s="187"/>
      <c r="D2" s="17"/>
    </row>
    <row r="3" spans="1:6" ht="15.75">
      <c r="A3" s="187" t="str">
        <f>'Date initiale'!B5&amp;" "&amp;'Date initiale'!C5</f>
        <v>Departamentul SINTEZA PROIECTARII</v>
      </c>
      <c r="B3" s="187"/>
      <c r="C3" s="187"/>
      <c r="D3" s="17"/>
    </row>
    <row r="4" spans="1:6">
      <c r="A4" s="109" t="str">
        <f>'Date initiale'!C6&amp;", "&amp;'Date initiale'!C7</f>
        <v>ALEXANDRU CRISAN, C16</v>
      </c>
      <c r="B4" s="109"/>
      <c r="C4" s="109"/>
    </row>
    <row r="5" spans="1:6" s="145" customFormat="1">
      <c r="A5" s="109"/>
      <c r="B5" s="109"/>
      <c r="C5" s="109"/>
    </row>
    <row r="6" spans="1:6" ht="15.75">
      <c r="A6" s="516" t="s">
        <v>110</v>
      </c>
      <c r="B6" s="516"/>
      <c r="C6" s="516"/>
      <c r="D6" s="516"/>
    </row>
    <row r="7" spans="1:6" ht="39.75" customHeight="1">
      <c r="A7" s="520"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520"/>
      <c r="C7" s="520"/>
      <c r="D7" s="520"/>
    </row>
    <row r="8" spans="1:6" ht="15.75" customHeight="1" thickBot="1">
      <c r="A8" s="51"/>
      <c r="B8" s="51"/>
      <c r="C8" s="51"/>
      <c r="D8" s="51"/>
    </row>
    <row r="9" spans="1:6" ht="30.75" thickBot="1">
      <c r="A9" s="125" t="s">
        <v>55</v>
      </c>
      <c r="B9" s="126" t="s">
        <v>159</v>
      </c>
      <c r="C9" s="126" t="s">
        <v>81</v>
      </c>
      <c r="D9" s="210" t="s">
        <v>147</v>
      </c>
      <c r="F9" s="193" t="s">
        <v>108</v>
      </c>
    </row>
    <row r="10" spans="1:6" s="145" customFormat="1">
      <c r="A10" s="479">
        <v>1</v>
      </c>
      <c r="B10" s="483" t="s">
        <v>585</v>
      </c>
      <c r="C10" s="486">
        <v>2019</v>
      </c>
      <c r="D10" s="487">
        <v>3</v>
      </c>
      <c r="F10" s="194"/>
    </row>
    <row r="11" spans="1:6" s="145" customFormat="1">
      <c r="A11" s="479">
        <v>2</v>
      </c>
      <c r="B11" s="483" t="s">
        <v>584</v>
      </c>
      <c r="C11" s="486">
        <v>2019</v>
      </c>
      <c r="D11" s="487">
        <v>3</v>
      </c>
      <c r="F11" s="194"/>
    </row>
    <row r="12" spans="1:6" s="145" customFormat="1" ht="30">
      <c r="A12" s="479">
        <v>3</v>
      </c>
      <c r="B12" s="483" t="s">
        <v>582</v>
      </c>
      <c r="C12" s="486">
        <v>2018</v>
      </c>
      <c r="D12" s="487">
        <v>3</v>
      </c>
      <c r="F12" s="194"/>
    </row>
    <row r="13" spans="1:6" s="145" customFormat="1" ht="30">
      <c r="A13" s="479">
        <v>4</v>
      </c>
      <c r="B13" s="483" t="s">
        <v>581</v>
      </c>
      <c r="C13" s="486">
        <v>2018</v>
      </c>
      <c r="D13" s="487">
        <v>3</v>
      </c>
      <c r="F13" s="194"/>
    </row>
    <row r="14" spans="1:6" s="145" customFormat="1">
      <c r="A14" s="479">
        <v>5</v>
      </c>
      <c r="B14" s="484" t="s">
        <v>583</v>
      </c>
      <c r="C14" s="486">
        <v>2018</v>
      </c>
      <c r="D14" s="487">
        <v>3</v>
      </c>
      <c r="F14" s="194"/>
    </row>
    <row r="15" spans="1:6" s="145" customFormat="1" ht="30">
      <c r="A15" s="450">
        <v>6</v>
      </c>
      <c r="B15" s="482" t="s">
        <v>589</v>
      </c>
      <c r="C15" s="445">
        <v>2017</v>
      </c>
      <c r="D15" s="473">
        <v>3</v>
      </c>
      <c r="F15" s="194"/>
    </row>
    <row r="16" spans="1:6" s="145" customFormat="1">
      <c r="A16" s="450">
        <v>7</v>
      </c>
      <c r="B16" s="482" t="s">
        <v>590</v>
      </c>
      <c r="C16" s="445">
        <v>2017</v>
      </c>
      <c r="D16" s="453">
        <v>3</v>
      </c>
      <c r="F16" s="194"/>
    </row>
    <row r="17" spans="1:7" s="145" customFormat="1" ht="30">
      <c r="A17" s="450">
        <v>8</v>
      </c>
      <c r="B17" s="482" t="s">
        <v>588</v>
      </c>
      <c r="C17" s="445">
        <v>2016</v>
      </c>
      <c r="D17" s="473">
        <v>3</v>
      </c>
      <c r="F17" s="194" t="s">
        <v>170</v>
      </c>
      <c r="G17" s="268" t="s">
        <v>260</v>
      </c>
    </row>
    <row r="18" spans="1:7" s="145" customFormat="1" ht="30">
      <c r="A18" s="450">
        <v>9</v>
      </c>
      <c r="B18" s="482" t="s">
        <v>580</v>
      </c>
      <c r="C18" s="445">
        <v>2016</v>
      </c>
      <c r="D18" s="473">
        <v>3</v>
      </c>
      <c r="F18" s="194" t="s">
        <v>172</v>
      </c>
    </row>
    <row r="19" spans="1:7" s="145" customFormat="1">
      <c r="A19" s="450">
        <v>10</v>
      </c>
      <c r="B19" s="485" t="s">
        <v>586</v>
      </c>
      <c r="C19" s="445">
        <v>2015</v>
      </c>
      <c r="D19" s="473">
        <v>3</v>
      </c>
      <c r="F19" s="194"/>
    </row>
    <row r="20" spans="1:7">
      <c r="A20" s="450">
        <v>11</v>
      </c>
      <c r="B20" s="485" t="s">
        <v>587</v>
      </c>
      <c r="C20" s="445">
        <v>2015</v>
      </c>
      <c r="D20" s="473">
        <v>3</v>
      </c>
      <c r="F20" s="194" t="s">
        <v>173</v>
      </c>
    </row>
    <row r="21" spans="1:7" s="145" customFormat="1">
      <c r="A21" s="450">
        <v>12</v>
      </c>
      <c r="B21" s="482" t="s">
        <v>533</v>
      </c>
      <c r="C21" s="445" t="s">
        <v>534</v>
      </c>
      <c r="D21" s="474">
        <v>3</v>
      </c>
      <c r="F21" s="317"/>
    </row>
    <row r="22" spans="1:7" s="145" customFormat="1" ht="30">
      <c r="A22" s="450">
        <v>13</v>
      </c>
      <c r="B22" s="444" t="s">
        <v>535</v>
      </c>
      <c r="C22" s="445" t="s">
        <v>536</v>
      </c>
      <c r="D22" s="474">
        <v>5</v>
      </c>
      <c r="F22" s="317"/>
    </row>
    <row r="23" spans="1:7" s="145" customFormat="1" ht="45">
      <c r="A23" s="450">
        <v>14</v>
      </c>
      <c r="B23" s="444" t="s">
        <v>537</v>
      </c>
      <c r="C23" s="445" t="s">
        <v>538</v>
      </c>
      <c r="D23" s="474">
        <v>5</v>
      </c>
      <c r="F23" s="317"/>
    </row>
    <row r="24" spans="1:7" s="145" customFormat="1" ht="30">
      <c r="A24" s="450">
        <v>15</v>
      </c>
      <c r="B24" s="444" t="s">
        <v>539</v>
      </c>
      <c r="C24" s="445" t="s">
        <v>538</v>
      </c>
      <c r="D24" s="474">
        <v>3</v>
      </c>
      <c r="F24" s="317"/>
    </row>
    <row r="25" spans="1:7" s="145" customFormat="1" ht="45">
      <c r="A25" s="450">
        <v>16</v>
      </c>
      <c r="B25" s="444" t="s">
        <v>540</v>
      </c>
      <c r="C25" s="445" t="s">
        <v>541</v>
      </c>
      <c r="D25" s="474">
        <v>3</v>
      </c>
      <c r="F25" s="317"/>
    </row>
    <row r="26" spans="1:7" s="145" customFormat="1" ht="60">
      <c r="A26" s="450">
        <v>17</v>
      </c>
      <c r="B26" s="444" t="s">
        <v>542</v>
      </c>
      <c r="C26" s="445" t="s">
        <v>543</v>
      </c>
      <c r="D26" s="474">
        <v>3</v>
      </c>
      <c r="F26" s="317"/>
    </row>
    <row r="27" spans="1:7" s="145" customFormat="1" ht="30">
      <c r="A27" s="450">
        <v>18</v>
      </c>
      <c r="B27" s="444" t="s">
        <v>544</v>
      </c>
      <c r="C27" s="445" t="s">
        <v>545</v>
      </c>
      <c r="D27" s="474">
        <v>3</v>
      </c>
      <c r="F27" s="317"/>
    </row>
    <row r="28" spans="1:7" s="145" customFormat="1" ht="30">
      <c r="A28" s="450">
        <v>19</v>
      </c>
      <c r="B28" s="444" t="s">
        <v>546</v>
      </c>
      <c r="C28" s="445" t="s">
        <v>547</v>
      </c>
      <c r="D28" s="474">
        <v>3</v>
      </c>
      <c r="F28" s="317"/>
    </row>
    <row r="29" spans="1:7" s="145" customFormat="1" ht="30">
      <c r="A29" s="450">
        <v>20</v>
      </c>
      <c r="B29" s="444" t="s">
        <v>548</v>
      </c>
      <c r="C29" s="445" t="s">
        <v>547</v>
      </c>
      <c r="D29" s="474">
        <v>3</v>
      </c>
      <c r="F29" s="317"/>
    </row>
    <row r="30" spans="1:7" s="145" customFormat="1" ht="45">
      <c r="A30" s="450">
        <v>21</v>
      </c>
      <c r="B30" s="444" t="s">
        <v>549</v>
      </c>
      <c r="C30" s="445" t="s">
        <v>550</v>
      </c>
      <c r="D30" s="474">
        <v>1</v>
      </c>
      <c r="F30" s="317"/>
    </row>
    <row r="31" spans="1:7" s="145" customFormat="1" ht="30">
      <c r="A31" s="450">
        <v>22</v>
      </c>
      <c r="B31" s="444" t="s">
        <v>551</v>
      </c>
      <c r="C31" s="445" t="s">
        <v>552</v>
      </c>
      <c r="D31" s="474">
        <v>3</v>
      </c>
      <c r="F31" s="317"/>
    </row>
    <row r="32" spans="1:7" s="145" customFormat="1" ht="60">
      <c r="A32" s="450">
        <v>23</v>
      </c>
      <c r="B32" s="444" t="s">
        <v>553</v>
      </c>
      <c r="C32" s="445" t="s">
        <v>552</v>
      </c>
      <c r="D32" s="474">
        <v>3</v>
      </c>
      <c r="F32" s="317"/>
    </row>
    <row r="33" spans="1:6" s="145" customFormat="1" ht="60">
      <c r="A33" s="450">
        <v>24</v>
      </c>
      <c r="B33" s="444" t="s">
        <v>554</v>
      </c>
      <c r="C33" s="445" t="s">
        <v>555</v>
      </c>
      <c r="D33" s="474">
        <v>3</v>
      </c>
      <c r="F33" s="317"/>
    </row>
    <row r="34" spans="1:6" s="145" customFormat="1" ht="45">
      <c r="A34" s="450">
        <v>25</v>
      </c>
      <c r="B34" s="444" t="s">
        <v>556</v>
      </c>
      <c r="C34" s="445" t="s">
        <v>557</v>
      </c>
      <c r="D34" s="474">
        <v>3</v>
      </c>
      <c r="F34" s="317"/>
    </row>
    <row r="35" spans="1:6" s="145" customFormat="1" ht="60">
      <c r="A35" s="450">
        <v>26</v>
      </c>
      <c r="B35" s="444" t="s">
        <v>558</v>
      </c>
      <c r="C35" s="445" t="s">
        <v>559</v>
      </c>
      <c r="D35" s="474">
        <v>3</v>
      </c>
      <c r="F35" s="317"/>
    </row>
    <row r="36" spans="1:6" s="145" customFormat="1" ht="60">
      <c r="A36" s="450">
        <v>27</v>
      </c>
      <c r="B36" s="444" t="s">
        <v>560</v>
      </c>
      <c r="C36" s="445" t="s">
        <v>561</v>
      </c>
      <c r="D36" s="474">
        <v>3</v>
      </c>
      <c r="F36" s="317"/>
    </row>
    <row r="37" spans="1:6" s="145" customFormat="1" ht="60">
      <c r="A37" s="450">
        <v>28</v>
      </c>
      <c r="B37" s="444" t="s">
        <v>562</v>
      </c>
      <c r="C37" s="445" t="s">
        <v>563</v>
      </c>
      <c r="D37" s="474">
        <v>3</v>
      </c>
      <c r="F37" s="317"/>
    </row>
    <row r="38" spans="1:6" s="145" customFormat="1" ht="45">
      <c r="A38" s="450">
        <v>29</v>
      </c>
      <c r="B38" s="444" t="s">
        <v>564</v>
      </c>
      <c r="C38" s="445" t="s">
        <v>563</v>
      </c>
      <c r="D38" s="474">
        <v>3</v>
      </c>
      <c r="F38" s="317"/>
    </row>
    <row r="39" spans="1:6" s="145" customFormat="1" ht="45.75" thickBot="1">
      <c r="A39" s="475">
        <v>30</v>
      </c>
      <c r="B39" s="476" t="s">
        <v>565</v>
      </c>
      <c r="C39" s="477" t="s">
        <v>566</v>
      </c>
      <c r="D39" s="478">
        <v>3</v>
      </c>
      <c r="F39" s="317"/>
    </row>
    <row r="40" spans="1:6" ht="15.75" thickBot="1">
      <c r="A40" s="281"/>
      <c r="B40" s="109"/>
      <c r="C40" s="275" t="str">
        <f>"Total "&amp;LEFT(A7,3)</f>
        <v>Total I23</v>
      </c>
      <c r="D40" s="282">
        <f>SUM(D10:D39)</f>
        <v>92</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scale="60"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I20"/>
  <sheetViews>
    <sheetView topLeftCell="A10" workbookViewId="0">
      <selection activeCell="D30" sqref="D30"/>
    </sheetView>
  </sheetViews>
  <sheetFormatPr defaultRowHeight="15"/>
  <cols>
    <col min="1" max="1" width="5.140625" customWidth="1"/>
    <col min="2" max="2" width="27.5703125" customWidth="1"/>
    <col min="3" max="3" width="46.85546875" style="145" customWidth="1"/>
    <col min="4" max="4" width="30" style="145" customWidth="1"/>
    <col min="5" max="5" width="10.5703125" customWidth="1"/>
    <col min="6" max="6" width="9.7109375" customWidth="1"/>
  </cols>
  <sheetData>
    <row r="1" spans="1:9">
      <c r="A1" s="189" t="str">
        <f>'Date initiale'!C3</f>
        <v>Universitatea de Arhitectură și Urbanism "Ion Mincu" București</v>
      </c>
      <c r="B1" s="189"/>
      <c r="C1" s="189"/>
      <c r="D1" s="189"/>
      <c r="E1" s="189"/>
    </row>
    <row r="2" spans="1:9">
      <c r="A2" s="189" t="str">
        <f>'Date initiale'!B4&amp;" "&amp;'Date initiale'!C4</f>
        <v>Facultatea ARHITECTURA</v>
      </c>
      <c r="B2" s="189"/>
      <c r="C2" s="189"/>
      <c r="D2" s="189"/>
      <c r="E2" s="189"/>
    </row>
    <row r="3" spans="1:9">
      <c r="A3" s="189" t="str">
        <f>'Date initiale'!B5&amp;" "&amp;'Date initiale'!C5</f>
        <v>Departamentul SINTEZA PROIECTARII</v>
      </c>
      <c r="B3" s="189"/>
      <c r="C3" s="189"/>
      <c r="D3" s="189"/>
      <c r="E3" s="189"/>
    </row>
    <row r="4" spans="1:9">
      <c r="A4" s="109" t="str">
        <f>'Date initiale'!C6&amp;", "&amp;'Date initiale'!C7</f>
        <v>ALEXANDRU CRISAN, C16</v>
      </c>
      <c r="B4" s="109"/>
      <c r="C4" s="109"/>
      <c r="D4" s="109"/>
      <c r="E4" s="109"/>
    </row>
    <row r="5" spans="1:9" s="145" customFormat="1">
      <c r="A5" s="109"/>
      <c r="B5" s="109"/>
      <c r="C5" s="109"/>
      <c r="D5" s="109"/>
      <c r="E5" s="109"/>
    </row>
    <row r="6" spans="1:9" ht="15.75">
      <c r="A6" s="200" t="s">
        <v>110</v>
      </c>
    </row>
    <row r="7" spans="1:9" ht="15.75">
      <c r="A7" s="520" t="str">
        <f>'Descriere indicatori'!B31&amp;". "&amp;'Descriere indicatori'!C31</f>
        <v xml:space="preserve">I24. Îndrumare de doctorat sau în co-tutelă la nivel internaţional/naţional </v>
      </c>
      <c r="B7" s="520"/>
      <c r="C7" s="520"/>
      <c r="D7" s="520"/>
      <c r="E7" s="520"/>
      <c r="F7" s="520"/>
    </row>
    <row r="8" spans="1:9" ht="15.75" thickBot="1"/>
    <row r="9" spans="1:9" ht="30.75" thickBot="1">
      <c r="A9" s="125" t="s">
        <v>55</v>
      </c>
      <c r="B9" s="126" t="s">
        <v>153</v>
      </c>
      <c r="C9" s="126" t="s">
        <v>155</v>
      </c>
      <c r="D9" s="126" t="s">
        <v>154</v>
      </c>
      <c r="E9" s="126" t="s">
        <v>81</v>
      </c>
      <c r="F9" s="210" t="s">
        <v>147</v>
      </c>
      <c r="H9" s="193" t="s">
        <v>108</v>
      </c>
    </row>
    <row r="10" spans="1:9">
      <c r="A10" s="131">
        <v>1</v>
      </c>
      <c r="B10" s="229"/>
      <c r="C10" s="229"/>
      <c r="D10" s="229"/>
      <c r="E10" s="132"/>
      <c r="F10" s="244"/>
      <c r="H10" s="194" t="s">
        <v>264</v>
      </c>
      <c r="I10" s="268" t="s">
        <v>265</v>
      </c>
    </row>
    <row r="11" spans="1:9">
      <c r="A11" s="133">
        <f>A10+1</f>
        <v>2</v>
      </c>
      <c r="B11" s="219"/>
      <c r="C11" s="219"/>
      <c r="D11" s="219"/>
      <c r="E11" s="34"/>
      <c r="F11" s="245"/>
      <c r="H11" s="145"/>
      <c r="I11" s="268" t="s">
        <v>266</v>
      </c>
    </row>
    <row r="12" spans="1:9">
      <c r="A12" s="133">
        <f t="shared" ref="A12:A19" si="0">A11+1</f>
        <v>3</v>
      </c>
      <c r="B12" s="219"/>
      <c r="C12" s="219"/>
      <c r="D12" s="219"/>
      <c r="E12" s="34"/>
      <c r="F12" s="245"/>
    </row>
    <row r="13" spans="1:9">
      <c r="A13" s="133">
        <f t="shared" si="0"/>
        <v>4</v>
      </c>
      <c r="B13" s="219"/>
      <c r="C13" s="219"/>
      <c r="D13" s="219"/>
      <c r="E13" s="34"/>
      <c r="F13" s="245"/>
    </row>
    <row r="14" spans="1:9">
      <c r="A14" s="133">
        <f t="shared" si="0"/>
        <v>5</v>
      </c>
      <c r="B14" s="219"/>
      <c r="C14" s="219"/>
      <c r="D14" s="219"/>
      <c r="E14" s="34"/>
      <c r="F14" s="245"/>
    </row>
    <row r="15" spans="1:9">
      <c r="A15" s="133">
        <f t="shared" si="0"/>
        <v>6</v>
      </c>
      <c r="B15" s="219"/>
      <c r="C15" s="219"/>
      <c r="D15" s="219"/>
      <c r="E15" s="34"/>
      <c r="F15" s="245"/>
    </row>
    <row r="16" spans="1:9">
      <c r="A16" s="133">
        <f t="shared" si="0"/>
        <v>7</v>
      </c>
      <c r="B16" s="219"/>
      <c r="C16" s="219"/>
      <c r="D16" s="219"/>
      <c r="E16" s="34"/>
      <c r="F16" s="245"/>
    </row>
    <row r="17" spans="1:6">
      <c r="A17" s="133">
        <f t="shared" si="0"/>
        <v>8</v>
      </c>
      <c r="B17" s="219"/>
      <c r="C17" s="219"/>
      <c r="D17" s="219"/>
      <c r="E17" s="34"/>
      <c r="F17" s="245"/>
    </row>
    <row r="18" spans="1:6">
      <c r="A18" s="133">
        <f t="shared" si="0"/>
        <v>9</v>
      </c>
      <c r="B18" s="219"/>
      <c r="C18" s="219"/>
      <c r="D18" s="219"/>
      <c r="E18" s="34"/>
      <c r="F18" s="245"/>
    </row>
    <row r="19" spans="1:6" ht="15.75" thickBot="1">
      <c r="A19" s="230">
        <f t="shared" si="0"/>
        <v>10</v>
      </c>
      <c r="B19" s="231"/>
      <c r="C19" s="231"/>
      <c r="D19" s="231"/>
      <c r="E19" s="122"/>
      <c r="F19" s="246"/>
    </row>
    <row r="20" spans="1:6" ht="15.75" thickBot="1">
      <c r="A20" s="247"/>
      <c r="B20" s="109"/>
      <c r="C20" s="109"/>
      <c r="D20" s="109"/>
      <c r="E20" s="111" t="str">
        <f>"Total "&amp;LEFT(A7,3)</f>
        <v>Total I24</v>
      </c>
      <c r="F20" s="232">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workbookViewId="0">
      <selection activeCell="A16" sqref="A16"/>
    </sheetView>
  </sheetViews>
  <sheetFormatPr defaultRowHeight="15"/>
  <sheetData>
    <row r="1" spans="1:28">
      <c r="A1" t="s">
        <v>106</v>
      </c>
      <c r="AA1" s="234"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182</v>
      </c>
    </row>
    <row r="15" spans="1:28">
      <c r="A15" t="s">
        <v>183</v>
      </c>
    </row>
  </sheetData>
  <phoneticPr fontId="12"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E62"/>
  <sheetViews>
    <sheetView showGridLines="0" showRowColHeaders="0" topLeftCell="A55" zoomScale="115" zoomScaleNormal="115" workbookViewId="0">
      <selection activeCell="B43" sqref="B43:E43"/>
    </sheetView>
  </sheetViews>
  <sheetFormatPr defaultRowHeight="15"/>
  <cols>
    <col min="1" max="1" width="3.85546875" style="145" customWidth="1"/>
    <col min="2" max="2" width="9.140625" customWidth="1"/>
    <col min="3" max="3" width="55" customWidth="1"/>
    <col min="4" max="4" width="9.42578125" style="60" customWidth="1"/>
    <col min="5" max="5" width="14.28515625" customWidth="1"/>
  </cols>
  <sheetData>
    <row r="1" spans="2:5">
      <c r="B1" s="74" t="s">
        <v>187</v>
      </c>
      <c r="D1"/>
    </row>
    <row r="2" spans="2:5">
      <c r="B2" s="74"/>
      <c r="D2"/>
    </row>
    <row r="3" spans="2:5" ht="45">
      <c r="B3" s="59" t="s">
        <v>63</v>
      </c>
      <c r="C3" s="12" t="s">
        <v>17</v>
      </c>
      <c r="D3" s="59" t="s">
        <v>18</v>
      </c>
      <c r="E3" s="12" t="s">
        <v>97</v>
      </c>
    </row>
    <row r="4" spans="2:5" ht="30">
      <c r="B4" s="65" t="s">
        <v>112</v>
      </c>
      <c r="C4" s="11" t="s">
        <v>20</v>
      </c>
      <c r="D4" s="65" t="s">
        <v>196</v>
      </c>
      <c r="E4" s="62" t="s">
        <v>98</v>
      </c>
    </row>
    <row r="5" spans="2:5">
      <c r="B5" s="65" t="s">
        <v>113</v>
      </c>
      <c r="C5" s="11" t="s">
        <v>22</v>
      </c>
      <c r="D5" s="65" t="s">
        <v>197</v>
      </c>
      <c r="E5" s="62" t="s">
        <v>16</v>
      </c>
    </row>
    <row r="6" spans="2:5" ht="30">
      <c r="B6" s="65" t="s">
        <v>114</v>
      </c>
      <c r="C6" s="25" t="s">
        <v>24</v>
      </c>
      <c r="D6" s="65" t="s">
        <v>198</v>
      </c>
      <c r="E6" s="62" t="s">
        <v>25</v>
      </c>
    </row>
    <row r="7" spans="2:5">
      <c r="B7" s="65" t="s">
        <v>115</v>
      </c>
      <c r="C7" s="11" t="s">
        <v>199</v>
      </c>
      <c r="D7" s="65" t="s">
        <v>198</v>
      </c>
      <c r="E7" s="62" t="s">
        <v>27</v>
      </c>
    </row>
    <row r="8" spans="2:5" s="47" customFormat="1" ht="60">
      <c r="B8" s="65" t="s">
        <v>116</v>
      </c>
      <c r="C8" s="62" t="s">
        <v>200</v>
      </c>
      <c r="D8" s="65" t="s">
        <v>198</v>
      </c>
      <c r="E8" s="62" t="s">
        <v>27</v>
      </c>
    </row>
    <row r="9" spans="2:5" ht="30" customHeight="1">
      <c r="B9" s="65" t="s">
        <v>117</v>
      </c>
      <c r="C9" s="15" t="s">
        <v>201</v>
      </c>
      <c r="D9" s="65" t="s">
        <v>202</v>
      </c>
      <c r="E9" s="62" t="s">
        <v>27</v>
      </c>
    </row>
    <row r="10" spans="2:5" ht="30" customHeight="1">
      <c r="B10" s="65" t="s">
        <v>118</v>
      </c>
      <c r="C10" s="15" t="s">
        <v>203</v>
      </c>
      <c r="D10" s="65" t="s">
        <v>202</v>
      </c>
      <c r="E10" s="62" t="s">
        <v>27</v>
      </c>
    </row>
    <row r="11" spans="2:5" ht="30">
      <c r="B11" s="65" t="s">
        <v>119</v>
      </c>
      <c r="C11" s="15" t="s">
        <v>204</v>
      </c>
      <c r="D11" s="65" t="s">
        <v>198</v>
      </c>
      <c r="E11" s="62" t="s">
        <v>32</v>
      </c>
    </row>
    <row r="12" spans="2:5" ht="30">
      <c r="B12" s="65" t="s">
        <v>120</v>
      </c>
      <c r="C12" s="11" t="s">
        <v>205</v>
      </c>
      <c r="D12" s="65" t="s">
        <v>206</v>
      </c>
      <c r="E12" s="62" t="s">
        <v>32</v>
      </c>
    </row>
    <row r="13" spans="2:5" ht="62.25" customHeight="1">
      <c r="B13" s="65" t="s">
        <v>121</v>
      </c>
      <c r="C13" s="61" t="s">
        <v>207</v>
      </c>
      <c r="D13" s="65" t="s">
        <v>208</v>
      </c>
      <c r="E13" s="62" t="s">
        <v>35</v>
      </c>
    </row>
    <row r="14" spans="2:5" ht="60">
      <c r="B14" s="66" t="s">
        <v>122</v>
      </c>
      <c r="C14" s="15" t="s">
        <v>209</v>
      </c>
      <c r="D14" s="65" t="s">
        <v>210</v>
      </c>
      <c r="E14" s="62" t="s">
        <v>37</v>
      </c>
    </row>
    <row r="15" spans="2:5" ht="76.5" customHeight="1">
      <c r="B15" s="67"/>
      <c r="C15" s="15" t="s">
        <v>211</v>
      </c>
      <c r="D15" s="65" t="s">
        <v>212</v>
      </c>
      <c r="E15" s="62" t="s">
        <v>38</v>
      </c>
    </row>
    <row r="16" spans="2:5" ht="30">
      <c r="B16" s="68"/>
      <c r="C16" s="29" t="s">
        <v>213</v>
      </c>
      <c r="D16" s="65" t="s">
        <v>214</v>
      </c>
      <c r="E16" s="62" t="s">
        <v>39</v>
      </c>
    </row>
    <row r="17" spans="2:5" ht="90" customHeight="1">
      <c r="B17" s="65" t="s">
        <v>123</v>
      </c>
      <c r="C17" s="15" t="s">
        <v>215</v>
      </c>
      <c r="D17" s="65" t="s">
        <v>216</v>
      </c>
      <c r="E17" s="62" t="s">
        <v>59</v>
      </c>
    </row>
    <row r="18" spans="2:5" ht="61.5" customHeight="1">
      <c r="B18" s="65" t="s">
        <v>124</v>
      </c>
      <c r="C18" s="15" t="s">
        <v>217</v>
      </c>
      <c r="D18" s="65" t="s">
        <v>218</v>
      </c>
      <c r="E18" s="62" t="s">
        <v>59</v>
      </c>
    </row>
    <row r="19" spans="2:5" ht="75" customHeight="1">
      <c r="B19" s="506" t="s">
        <v>125</v>
      </c>
      <c r="C19" s="11" t="s">
        <v>219</v>
      </c>
      <c r="D19" s="65" t="s">
        <v>220</v>
      </c>
      <c r="E19" s="62" t="s">
        <v>59</v>
      </c>
    </row>
    <row r="20" spans="2:5" ht="45">
      <c r="B20" s="507"/>
      <c r="C20" s="11" t="s">
        <v>221</v>
      </c>
      <c r="D20" s="65" t="s">
        <v>222</v>
      </c>
      <c r="E20" s="62" t="s">
        <v>59</v>
      </c>
    </row>
    <row r="21" spans="2:5" ht="60">
      <c r="B21" s="173"/>
      <c r="C21" s="11" t="s">
        <v>62</v>
      </c>
      <c r="D21" s="65" t="s">
        <v>223</v>
      </c>
      <c r="E21" s="62" t="s">
        <v>59</v>
      </c>
    </row>
    <row r="22" spans="2:5" s="145" customFormat="1" ht="75">
      <c r="B22" s="65" t="s">
        <v>0</v>
      </c>
      <c r="C22" s="11" t="s">
        <v>224</v>
      </c>
      <c r="D22" s="65" t="s">
        <v>225</v>
      </c>
      <c r="E22" s="62" t="s">
        <v>59</v>
      </c>
    </row>
    <row r="23" spans="2:5" ht="135.75" customHeight="1">
      <c r="B23" s="71" t="s">
        <v>126</v>
      </c>
      <c r="C23" s="69" t="s">
        <v>226</v>
      </c>
      <c r="D23" s="70" t="s">
        <v>227</v>
      </c>
      <c r="E23" s="69" t="s">
        <v>228</v>
      </c>
    </row>
    <row r="24" spans="2:5" ht="60">
      <c r="B24" s="68" t="s">
        <v>127</v>
      </c>
      <c r="C24" s="55" t="s">
        <v>229</v>
      </c>
      <c r="D24" s="68" t="s">
        <v>230</v>
      </c>
      <c r="E24" s="64" t="s">
        <v>65</v>
      </c>
    </row>
    <row r="25" spans="2:5" ht="75">
      <c r="B25" s="65" t="s">
        <v>128</v>
      </c>
      <c r="C25" s="15" t="s">
        <v>231</v>
      </c>
      <c r="D25" s="65" t="s">
        <v>232</v>
      </c>
      <c r="E25" s="62" t="s">
        <v>67</v>
      </c>
    </row>
    <row r="26" spans="2:5" ht="106.5" customHeight="1">
      <c r="B26" s="65" t="s">
        <v>129</v>
      </c>
      <c r="C26" s="73" t="s">
        <v>233</v>
      </c>
      <c r="D26" s="65" t="s">
        <v>99</v>
      </c>
      <c r="E26" s="62" t="s">
        <v>41</v>
      </c>
    </row>
    <row r="27" spans="2:5" ht="45">
      <c r="B27" s="65" t="s">
        <v>130</v>
      </c>
      <c r="C27" s="72" t="s">
        <v>234</v>
      </c>
      <c r="D27" s="65" t="s">
        <v>235</v>
      </c>
      <c r="E27" s="62" t="s">
        <v>43</v>
      </c>
    </row>
    <row r="28" spans="2:5" ht="30">
      <c r="B28" s="65" t="s">
        <v>131</v>
      </c>
      <c r="C28" s="64" t="s">
        <v>236</v>
      </c>
      <c r="D28" s="65" t="s">
        <v>232</v>
      </c>
      <c r="E28" s="62" t="s">
        <v>43</v>
      </c>
    </row>
    <row r="29" spans="2:5" ht="107.25" customHeight="1">
      <c r="B29" s="65" t="s">
        <v>132</v>
      </c>
      <c r="C29" s="63" t="s">
        <v>262</v>
      </c>
      <c r="D29" s="65" t="s">
        <v>100</v>
      </c>
      <c r="E29" s="62" t="s">
        <v>46</v>
      </c>
    </row>
    <row r="30" spans="2:5" ht="75">
      <c r="B30" s="65" t="s">
        <v>133</v>
      </c>
      <c r="C30" s="62" t="s">
        <v>237</v>
      </c>
      <c r="D30" s="65" t="s">
        <v>238</v>
      </c>
      <c r="E30" s="62" t="s">
        <v>41</v>
      </c>
    </row>
    <row r="31" spans="2:5" ht="75">
      <c r="B31" s="65" t="s">
        <v>239</v>
      </c>
      <c r="C31" s="62" t="s">
        <v>49</v>
      </c>
      <c r="D31" s="65" t="s">
        <v>240</v>
      </c>
      <c r="E31" s="62" t="s">
        <v>241</v>
      </c>
    </row>
    <row r="33" spans="2:5" s="145" customFormat="1">
      <c r="B33" s="509" t="s">
        <v>193</v>
      </c>
      <c r="C33" s="505"/>
      <c r="D33" s="505"/>
      <c r="E33" s="505"/>
    </row>
    <row r="34" spans="2:5" s="145" customFormat="1">
      <c r="B34" s="505"/>
      <c r="C34" s="505"/>
      <c r="D34" s="505"/>
      <c r="E34" s="505"/>
    </row>
    <row r="35" spans="2:5" s="145" customFormat="1">
      <c r="B35" s="505"/>
      <c r="C35" s="505"/>
      <c r="D35" s="505"/>
      <c r="E35" s="505"/>
    </row>
    <row r="36" spans="2:5" s="145" customFormat="1">
      <c r="B36" s="505"/>
      <c r="C36" s="505"/>
      <c r="D36" s="505"/>
      <c r="E36" s="505"/>
    </row>
    <row r="37" spans="2:5" s="145" customFormat="1">
      <c r="B37" s="505"/>
      <c r="C37" s="505"/>
      <c r="D37" s="505"/>
      <c r="E37" s="505"/>
    </row>
    <row r="38" spans="2:5" s="145" customFormat="1">
      <c r="B38" s="505"/>
      <c r="C38" s="505"/>
      <c r="D38" s="505"/>
      <c r="E38" s="505"/>
    </row>
    <row r="39" spans="2:5" s="145" customFormat="1">
      <c r="B39" s="505"/>
      <c r="C39" s="505"/>
      <c r="D39" s="505"/>
      <c r="E39" s="505"/>
    </row>
    <row r="40" spans="2:5" s="145" customFormat="1" ht="128.25" customHeight="1">
      <c r="B40" s="505"/>
      <c r="C40" s="505"/>
      <c r="D40" s="505"/>
      <c r="E40" s="505"/>
    </row>
    <row r="41" spans="2:5" s="145" customFormat="1">
      <c r="B41" s="508" t="s">
        <v>191</v>
      </c>
      <c r="C41" s="508"/>
      <c r="D41" s="508"/>
      <c r="E41" s="508"/>
    </row>
    <row r="42" spans="2:5" ht="48.75" customHeight="1">
      <c r="B42" s="503" t="s">
        <v>50</v>
      </c>
      <c r="C42" s="503"/>
      <c r="D42" s="503"/>
      <c r="E42" s="503"/>
    </row>
    <row r="43" spans="2:5" ht="64.5" customHeight="1">
      <c r="B43" s="503" t="s">
        <v>188</v>
      </c>
      <c r="C43" s="503"/>
      <c r="D43" s="503"/>
      <c r="E43" s="503"/>
    </row>
    <row r="44" spans="2:5" ht="59.25" customHeight="1">
      <c r="B44" s="503" t="s">
        <v>189</v>
      </c>
      <c r="C44" s="503"/>
      <c r="D44" s="503"/>
      <c r="E44" s="503"/>
    </row>
    <row r="45" spans="2:5" s="145" customFormat="1" ht="46.5" customHeight="1">
      <c r="B45" s="503" t="s">
        <v>190</v>
      </c>
      <c r="C45" s="503"/>
      <c r="D45" s="503"/>
      <c r="E45" s="503"/>
    </row>
    <row r="46" spans="2:5" ht="32.25" customHeight="1">
      <c r="B46" s="505" t="s">
        <v>192</v>
      </c>
      <c r="C46" s="505"/>
      <c r="D46" s="505"/>
      <c r="E46" s="505"/>
    </row>
    <row r="47" spans="2:5">
      <c r="B47" s="504" t="s">
        <v>179</v>
      </c>
      <c r="C47" s="505"/>
      <c r="D47" s="505"/>
      <c r="E47" s="505"/>
    </row>
    <row r="48" spans="2:5">
      <c r="B48" s="505"/>
      <c r="C48" s="505"/>
      <c r="D48" s="505"/>
      <c r="E48" s="505"/>
    </row>
    <row r="49" spans="2:5">
      <c r="B49" s="505"/>
      <c r="C49" s="505"/>
      <c r="D49" s="505"/>
      <c r="E49" s="505"/>
    </row>
    <row r="50" spans="2:5">
      <c r="B50" s="505"/>
      <c r="C50" s="505"/>
      <c r="D50" s="505"/>
      <c r="E50" s="505"/>
    </row>
    <row r="51" spans="2:5">
      <c r="B51" s="505"/>
      <c r="C51" s="505"/>
      <c r="D51" s="505"/>
      <c r="E51" s="505"/>
    </row>
    <row r="52" spans="2:5">
      <c r="B52" s="505"/>
      <c r="C52" s="505"/>
      <c r="D52" s="505"/>
      <c r="E52" s="505"/>
    </row>
    <row r="53" spans="2:5">
      <c r="B53" s="505"/>
      <c r="C53" s="505"/>
      <c r="D53" s="505"/>
      <c r="E53" s="505"/>
    </row>
    <row r="54" spans="2:5" ht="114" customHeight="1">
      <c r="B54" s="505"/>
      <c r="C54" s="505"/>
      <c r="D54" s="505"/>
      <c r="E54" s="505"/>
    </row>
    <row r="56" spans="2:5">
      <c r="B56" s="268" t="s">
        <v>194</v>
      </c>
    </row>
    <row r="57" spans="2:5" ht="63" customHeight="1">
      <c r="B57" s="501" t="s">
        <v>195</v>
      </c>
      <c r="C57" s="502"/>
      <c r="D57" s="502"/>
      <c r="E57" s="502"/>
    </row>
    <row r="62" spans="2:5" ht="86.25" customHeight="1"/>
  </sheetData>
  <mergeCells count="10">
    <mergeCell ref="B19:B20"/>
    <mergeCell ref="B45:E45"/>
    <mergeCell ref="B46:E46"/>
    <mergeCell ref="B41:E41"/>
    <mergeCell ref="B33:E40"/>
    <mergeCell ref="B57:E57"/>
    <mergeCell ref="B43:E43"/>
    <mergeCell ref="B47:E54"/>
    <mergeCell ref="B42:E42"/>
    <mergeCell ref="B44:E44"/>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H18"/>
  <sheetViews>
    <sheetView showGridLines="0" showRowColHeaders="0" workbookViewId="0">
      <selection activeCell="C6" sqref="C6"/>
    </sheetView>
  </sheetViews>
  <sheetFormatPr defaultRowHeight="15"/>
  <cols>
    <col min="2" max="2" width="46.5703125" customWidth="1"/>
    <col min="3" max="4" width="14.28515625" customWidth="1"/>
  </cols>
  <sheetData>
    <row r="1" spans="1:8">
      <c r="A1" s="74" t="s">
        <v>103</v>
      </c>
    </row>
    <row r="3" spans="1:8" ht="64.5" customHeight="1">
      <c r="A3" s="76" t="s">
        <v>2</v>
      </c>
      <c r="B3" s="75" t="s">
        <v>1</v>
      </c>
      <c r="C3" s="77" t="s">
        <v>3</v>
      </c>
      <c r="D3" s="77" t="s">
        <v>4</v>
      </c>
      <c r="E3" s="1"/>
      <c r="F3" s="1"/>
      <c r="G3" s="1"/>
      <c r="H3" s="1"/>
    </row>
    <row r="4" spans="1:8">
      <c r="A4" s="19" t="s">
        <v>5</v>
      </c>
      <c r="B4" s="13" t="s">
        <v>242</v>
      </c>
      <c r="C4" s="19" t="s">
        <v>10</v>
      </c>
      <c r="D4" s="19" t="s">
        <v>13</v>
      </c>
    </row>
    <row r="5" spans="1:8">
      <c r="A5" s="19" t="s">
        <v>6</v>
      </c>
      <c r="B5" s="13" t="s">
        <v>243</v>
      </c>
      <c r="C5" s="19" t="s">
        <v>10</v>
      </c>
      <c r="D5" s="19" t="s">
        <v>13</v>
      </c>
    </row>
    <row r="6" spans="1:8">
      <c r="A6" s="19" t="s">
        <v>7</v>
      </c>
      <c r="B6" s="13" t="s">
        <v>9</v>
      </c>
      <c r="C6" s="19" t="s">
        <v>11</v>
      </c>
      <c r="D6" s="19" t="s">
        <v>14</v>
      </c>
    </row>
    <row r="7" spans="1:8">
      <c r="A7" s="270" t="s">
        <v>8</v>
      </c>
      <c r="B7" s="269" t="s">
        <v>244</v>
      </c>
      <c r="C7" s="270" t="s">
        <v>12</v>
      </c>
      <c r="D7" s="270"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3"/>
  <sheetViews>
    <sheetView workbookViewId="0">
      <selection activeCell="R14" sqref="R1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187" t="str">
        <f>'Date initiale'!C3</f>
        <v>Universitatea de Arhitectură și Urbanism "Ion Mincu" București</v>
      </c>
      <c r="B1" s="187"/>
      <c r="C1" s="187"/>
      <c r="D1" s="2"/>
      <c r="E1" s="2"/>
      <c r="F1" s="3"/>
      <c r="G1" s="3"/>
      <c r="H1" s="3"/>
      <c r="I1" s="3"/>
    </row>
    <row r="2" spans="1:31" ht="15.75">
      <c r="A2" s="187" t="str">
        <f>'Date initiale'!B4&amp;" "&amp;'Date initiale'!C4</f>
        <v>Facultatea ARHITECTURA</v>
      </c>
      <c r="B2" s="187"/>
      <c r="C2" s="187"/>
      <c r="D2" s="2"/>
      <c r="E2" s="2"/>
      <c r="F2" s="3"/>
      <c r="G2" s="3"/>
      <c r="H2" s="3"/>
      <c r="I2" s="3"/>
    </row>
    <row r="3" spans="1:31" ht="15.75">
      <c r="A3" s="187" t="str">
        <f>'Date initiale'!B5&amp;" "&amp;'Date initiale'!C5</f>
        <v>Departamentul SINTEZA PROIECTARII</v>
      </c>
      <c r="B3" s="187"/>
      <c r="C3" s="187"/>
      <c r="D3" s="2"/>
      <c r="E3" s="2"/>
      <c r="F3" s="2"/>
      <c r="G3" s="2"/>
      <c r="H3" s="2"/>
      <c r="I3" s="2"/>
    </row>
    <row r="4" spans="1:31" ht="15.75">
      <c r="A4" s="511" t="str">
        <f>'Date initiale'!C6&amp;", "&amp;'Date initiale'!C7</f>
        <v>ALEXANDRU CRISAN, C16</v>
      </c>
      <c r="B4" s="511"/>
      <c r="C4" s="511"/>
      <c r="D4" s="2"/>
      <c r="E4" s="2"/>
      <c r="F4" s="3"/>
      <c r="G4" s="3"/>
      <c r="H4" s="3"/>
      <c r="I4" s="3"/>
    </row>
    <row r="5" spans="1:31" s="145" customFormat="1" ht="15.75">
      <c r="A5" s="188"/>
      <c r="B5" s="188"/>
      <c r="C5" s="188"/>
      <c r="D5" s="2"/>
      <c r="E5" s="2"/>
      <c r="F5" s="3"/>
      <c r="G5" s="3"/>
      <c r="H5" s="3"/>
      <c r="I5" s="3"/>
    </row>
    <row r="6" spans="1:31" ht="15.75">
      <c r="A6" s="510" t="s">
        <v>110</v>
      </c>
      <c r="B6" s="510"/>
      <c r="C6" s="510"/>
      <c r="D6" s="510"/>
      <c r="E6" s="510"/>
      <c r="F6" s="510"/>
      <c r="G6" s="510"/>
      <c r="H6" s="510"/>
      <c r="I6" s="510"/>
    </row>
    <row r="7" spans="1:31" ht="15.75">
      <c r="A7" s="510" t="str">
        <f>'Descriere indicatori'!B4&amp;". "&amp;'Descriere indicatori'!C4</f>
        <v xml:space="preserve">I1. Cărţi de autor/capitole publicate la edituri cu prestigiu internaţional* </v>
      </c>
      <c r="B7" s="510"/>
      <c r="C7" s="510"/>
      <c r="D7" s="510"/>
      <c r="E7" s="510"/>
      <c r="F7" s="510"/>
      <c r="G7" s="510"/>
      <c r="H7" s="510"/>
      <c r="I7" s="510"/>
    </row>
    <row r="8" spans="1:31" ht="16.5" thickBot="1">
      <c r="A8" s="31"/>
      <c r="B8" s="31"/>
      <c r="C8" s="31"/>
      <c r="D8" s="31"/>
      <c r="E8" s="31"/>
      <c r="F8" s="31"/>
      <c r="G8" s="31"/>
      <c r="H8" s="31"/>
      <c r="I8" s="31"/>
    </row>
    <row r="9" spans="1:31" s="6" customFormat="1" ht="60.75" thickBot="1">
      <c r="A9" s="125" t="s">
        <v>55</v>
      </c>
      <c r="B9" s="126" t="s">
        <v>83</v>
      </c>
      <c r="C9" s="126" t="s">
        <v>175</v>
      </c>
      <c r="D9" s="126" t="s">
        <v>85</v>
      </c>
      <c r="E9" s="126" t="s">
        <v>86</v>
      </c>
      <c r="F9" s="127" t="s">
        <v>87</v>
      </c>
      <c r="G9" s="126" t="s">
        <v>88</v>
      </c>
      <c r="H9" s="126" t="s">
        <v>89</v>
      </c>
      <c r="I9" s="128" t="s">
        <v>90</v>
      </c>
      <c r="J9" s="4"/>
      <c r="K9" s="193" t="s">
        <v>108</v>
      </c>
      <c r="L9" s="5"/>
      <c r="M9" s="5"/>
      <c r="N9" s="5"/>
      <c r="O9" s="5"/>
      <c r="P9" s="5"/>
      <c r="Q9" s="5"/>
      <c r="R9" s="5"/>
      <c r="S9" s="5"/>
      <c r="T9" s="5"/>
      <c r="U9" s="5"/>
      <c r="V9" s="5"/>
      <c r="W9" s="5"/>
      <c r="X9" s="5"/>
      <c r="Y9" s="5"/>
      <c r="Z9" s="5"/>
      <c r="AA9" s="5"/>
      <c r="AB9" s="5"/>
      <c r="AC9" s="5"/>
      <c r="AD9" s="5"/>
      <c r="AE9" s="5"/>
    </row>
    <row r="10" spans="1:31" s="6" customFormat="1" ht="15.75">
      <c r="A10" s="98">
        <v>1</v>
      </c>
      <c r="B10" s="278"/>
      <c r="C10" s="278"/>
      <c r="D10" s="278"/>
      <c r="E10" s="278"/>
      <c r="F10" s="278"/>
      <c r="G10" s="278"/>
      <c r="H10" s="278"/>
      <c r="I10" s="279"/>
      <c r="J10" s="8"/>
      <c r="K10" s="194" t="s">
        <v>109</v>
      </c>
      <c r="L10" s="271" t="s">
        <v>245</v>
      </c>
      <c r="M10" s="9"/>
      <c r="N10" s="9"/>
      <c r="O10" s="9"/>
      <c r="P10" s="9"/>
      <c r="Q10" s="9"/>
      <c r="R10" s="9"/>
      <c r="S10" s="9"/>
      <c r="T10" s="9"/>
      <c r="U10" s="10"/>
      <c r="V10" s="10"/>
      <c r="W10" s="10"/>
      <c r="X10" s="10"/>
      <c r="Y10" s="10"/>
      <c r="Z10" s="10"/>
      <c r="AA10" s="10"/>
      <c r="AB10" s="10"/>
      <c r="AC10" s="10"/>
      <c r="AD10" s="10"/>
      <c r="AE10" s="10"/>
    </row>
    <row r="11" spans="1:31" s="6" customFormat="1" ht="15.75">
      <c r="A11" s="135">
        <v>2</v>
      </c>
      <c r="B11" s="272"/>
      <c r="C11" s="272"/>
      <c r="D11" s="272"/>
      <c r="E11" s="272"/>
      <c r="F11" s="272"/>
      <c r="G11" s="272"/>
      <c r="H11" s="272"/>
      <c r="I11" s="277"/>
      <c r="J11" s="8"/>
      <c r="K11" s="199"/>
      <c r="L11" s="271"/>
      <c r="M11" s="9"/>
      <c r="N11" s="9"/>
      <c r="O11" s="9"/>
      <c r="P11" s="9"/>
      <c r="Q11" s="9"/>
      <c r="R11" s="9"/>
      <c r="S11" s="9"/>
      <c r="T11" s="9"/>
      <c r="U11" s="10"/>
      <c r="V11" s="10"/>
      <c r="W11" s="10"/>
      <c r="X11" s="10"/>
      <c r="Y11" s="10"/>
      <c r="Z11" s="10"/>
      <c r="AA11" s="10"/>
      <c r="AB11" s="10"/>
      <c r="AC11" s="10"/>
      <c r="AD11" s="10"/>
      <c r="AE11" s="10"/>
    </row>
    <row r="12" spans="1:31" s="6" customFormat="1" ht="15.75">
      <c r="A12" s="135">
        <v>3</v>
      </c>
      <c r="B12" s="272"/>
      <c r="C12" s="272"/>
      <c r="D12" s="272"/>
      <c r="E12" s="272"/>
      <c r="F12" s="272"/>
      <c r="G12" s="272"/>
      <c r="H12" s="272"/>
      <c r="I12" s="277"/>
      <c r="J12" s="8"/>
      <c r="K12" s="192"/>
      <c r="L12" s="9"/>
      <c r="M12" s="9"/>
      <c r="N12" s="9"/>
      <c r="O12" s="9"/>
      <c r="P12" s="9"/>
      <c r="Q12" s="9"/>
      <c r="R12" s="9"/>
      <c r="S12" s="9"/>
      <c r="T12" s="9"/>
      <c r="U12" s="10"/>
      <c r="V12" s="10"/>
      <c r="W12" s="10"/>
      <c r="X12" s="10"/>
      <c r="Y12" s="10"/>
      <c r="Z12" s="10"/>
      <c r="AA12" s="10"/>
      <c r="AB12" s="10"/>
      <c r="AC12" s="10"/>
      <c r="AD12" s="10"/>
      <c r="AE12" s="10"/>
    </row>
    <row r="13" spans="1:31" s="6" customFormat="1" ht="15.75">
      <c r="A13" s="135">
        <v>4</v>
      </c>
      <c r="B13" s="272"/>
      <c r="C13" s="272"/>
      <c r="D13" s="272"/>
      <c r="E13" s="272"/>
      <c r="F13" s="272"/>
      <c r="G13" s="272"/>
      <c r="H13" s="272"/>
      <c r="I13" s="277"/>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35">
        <v>5</v>
      </c>
      <c r="B14" s="272"/>
      <c r="C14" s="272"/>
      <c r="D14" s="272"/>
      <c r="E14" s="272"/>
      <c r="F14" s="272"/>
      <c r="G14" s="272"/>
      <c r="H14" s="272"/>
      <c r="I14" s="277"/>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35">
        <v>6</v>
      </c>
      <c r="B15" s="272"/>
      <c r="C15" s="272"/>
      <c r="D15" s="272"/>
      <c r="E15" s="272"/>
      <c r="F15" s="272"/>
      <c r="G15" s="272"/>
      <c r="H15" s="272"/>
      <c r="I15" s="277"/>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35">
        <v>7</v>
      </c>
      <c r="B16" s="100"/>
      <c r="C16" s="100"/>
      <c r="D16" s="100"/>
      <c r="E16" s="101"/>
      <c r="F16" s="102"/>
      <c r="G16" s="102"/>
      <c r="H16" s="102"/>
      <c r="I16" s="237"/>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35">
        <v>8</v>
      </c>
      <c r="B17" s="134"/>
      <c r="C17" s="100"/>
      <c r="D17" s="134"/>
      <c r="E17" s="101"/>
      <c r="F17" s="102"/>
      <c r="G17" s="102"/>
      <c r="H17" s="102"/>
      <c r="I17" s="237"/>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35">
        <v>9</v>
      </c>
      <c r="B18" s="100"/>
      <c r="C18" s="100"/>
      <c r="D18" s="100"/>
      <c r="E18" s="101"/>
      <c r="F18" s="102"/>
      <c r="G18" s="102"/>
      <c r="H18" s="102"/>
      <c r="I18" s="237"/>
      <c r="J18" s="8"/>
      <c r="K18" s="9"/>
      <c r="L18" s="9"/>
      <c r="M18" s="9"/>
      <c r="N18" s="9"/>
      <c r="O18" s="9"/>
      <c r="P18" s="9"/>
      <c r="Q18" s="9"/>
      <c r="R18" s="9"/>
      <c r="S18" s="9"/>
      <c r="T18" s="9"/>
      <c r="U18" s="10"/>
      <c r="V18" s="10"/>
      <c r="W18" s="10"/>
      <c r="X18" s="10"/>
      <c r="Y18" s="10"/>
      <c r="Z18" s="10"/>
      <c r="AA18" s="10"/>
      <c r="AB18" s="10"/>
      <c r="AC18" s="10"/>
      <c r="AD18" s="10"/>
      <c r="AE18" s="10"/>
    </row>
    <row r="19" spans="1:31" s="6" customFormat="1" ht="15.75">
      <c r="A19" s="135">
        <v>10</v>
      </c>
      <c r="B19" s="134"/>
      <c r="C19" s="100"/>
      <c r="D19" s="134"/>
      <c r="E19" s="101"/>
      <c r="F19" s="102"/>
      <c r="G19" s="102"/>
      <c r="H19" s="102"/>
      <c r="I19" s="237"/>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104">
        <v>11</v>
      </c>
      <c r="B20" s="273"/>
      <c r="C20" s="273"/>
      <c r="D20" s="273"/>
      <c r="E20" s="106"/>
      <c r="F20" s="107"/>
      <c r="G20" s="108"/>
      <c r="H20" s="108"/>
      <c r="I20" s="238"/>
      <c r="J20" s="8"/>
      <c r="K20" s="9"/>
      <c r="L20" s="9"/>
      <c r="M20" s="9"/>
      <c r="N20" s="9"/>
      <c r="O20" s="9"/>
      <c r="P20" s="9"/>
      <c r="Q20" s="9"/>
      <c r="R20" s="9"/>
      <c r="S20" s="9"/>
      <c r="T20" s="9"/>
      <c r="U20" s="10"/>
      <c r="V20" s="10"/>
      <c r="W20" s="10"/>
      <c r="X20" s="10"/>
      <c r="Y20" s="10"/>
      <c r="Z20" s="10"/>
      <c r="AA20" s="10"/>
      <c r="AB20" s="10"/>
      <c r="AC20" s="10"/>
      <c r="AD20" s="10"/>
      <c r="AE20" s="10"/>
    </row>
    <row r="21" spans="1:31" ht="15.75" thickBot="1">
      <c r="A21" s="247"/>
      <c r="B21" s="109"/>
      <c r="C21" s="109"/>
      <c r="D21" s="109"/>
      <c r="E21" s="109"/>
      <c r="F21" s="109"/>
      <c r="G21" s="109"/>
      <c r="H21" s="111" t="str">
        <f>"Total "&amp;LEFT(A7,2)</f>
        <v>Total I1</v>
      </c>
      <c r="I21" s="112">
        <f>SUM(I16:I20)</f>
        <v>0</v>
      </c>
    </row>
    <row r="23" spans="1:31" ht="33.75" customHeight="1">
      <c r="A23" s="51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3" s="512"/>
      <c r="C23" s="512"/>
      <c r="D23" s="512"/>
      <c r="E23" s="512"/>
      <c r="F23" s="512"/>
      <c r="G23" s="512"/>
      <c r="H23" s="512"/>
      <c r="I23" s="512"/>
    </row>
  </sheetData>
  <mergeCells count="4">
    <mergeCell ref="A6:I6"/>
    <mergeCell ref="A7:I7"/>
    <mergeCell ref="A4:C4"/>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AE25"/>
  <sheetViews>
    <sheetView workbookViewId="0">
      <selection activeCell="E19" sqref="E19"/>
    </sheetView>
  </sheetViews>
  <sheetFormatPr defaultRowHeight="15"/>
  <cols>
    <col min="1" max="1" width="5.140625" customWidth="1"/>
    <col min="2" max="2" width="22.140625" customWidth="1"/>
    <col min="3" max="3" width="27.140625" customWidth="1"/>
    <col min="4" max="4" width="21.42578125" customWidth="1"/>
    <col min="5" max="5" width="17" customWidth="1"/>
    <col min="6" max="6" width="6.85546875" customWidth="1"/>
    <col min="7" max="7" width="10" customWidth="1"/>
    <col min="8" max="8" width="10.5703125" customWidth="1"/>
    <col min="9" max="9" width="9.7109375" customWidth="1"/>
  </cols>
  <sheetData>
    <row r="1" spans="1:31" ht="15.75">
      <c r="A1" s="187" t="str">
        <f>'Date initiale'!C3</f>
        <v>Universitatea de Arhitectură și Urbanism "Ion Mincu" București</v>
      </c>
      <c r="B1" s="187"/>
      <c r="C1" s="187"/>
      <c r="D1" s="2"/>
      <c r="E1" s="2"/>
      <c r="F1" s="3"/>
      <c r="G1" s="3"/>
      <c r="H1" s="3"/>
      <c r="I1" s="3"/>
    </row>
    <row r="2" spans="1:31" ht="15.75">
      <c r="A2" s="187" t="str">
        <f>'Date initiale'!B4&amp;" "&amp;'Date initiale'!C4</f>
        <v>Facultatea ARHITECTURA</v>
      </c>
      <c r="B2" s="187"/>
      <c r="C2" s="187"/>
      <c r="D2" s="2"/>
      <c r="E2" s="2"/>
      <c r="F2" s="3"/>
      <c r="G2" s="3"/>
      <c r="H2" s="3"/>
      <c r="I2" s="3"/>
    </row>
    <row r="3" spans="1:31" ht="15.75">
      <c r="A3" s="187" t="str">
        <f>'Date initiale'!B5&amp;" "&amp;'Date initiale'!C5</f>
        <v>Departamentul SINTEZA PROIECTARII</v>
      </c>
      <c r="B3" s="187"/>
      <c r="C3" s="187"/>
      <c r="D3" s="2"/>
      <c r="E3" s="2"/>
      <c r="F3" s="2"/>
      <c r="G3" s="2"/>
      <c r="H3" s="2"/>
      <c r="I3" s="2"/>
    </row>
    <row r="4" spans="1:31" ht="15.75">
      <c r="A4" s="511" t="str">
        <f>'Date initiale'!C6&amp;", "&amp;'Date initiale'!C7</f>
        <v>ALEXANDRU CRISAN, C16</v>
      </c>
      <c r="B4" s="511"/>
      <c r="C4" s="511"/>
      <c r="D4" s="2"/>
      <c r="E4" s="2"/>
      <c r="F4" s="3"/>
      <c r="G4" s="3"/>
      <c r="H4" s="3"/>
      <c r="I4" s="3"/>
    </row>
    <row r="5" spans="1:31" s="145" customFormat="1" ht="15.75">
      <c r="A5" s="188"/>
      <c r="B5" s="188"/>
      <c r="C5" s="188"/>
      <c r="D5" s="2"/>
      <c r="E5" s="2"/>
      <c r="F5" s="3"/>
      <c r="G5" s="3"/>
      <c r="H5" s="3"/>
      <c r="I5" s="3"/>
    </row>
    <row r="6" spans="1:31" ht="15.75">
      <c r="A6" s="510" t="s">
        <v>110</v>
      </c>
      <c r="B6" s="510"/>
      <c r="C6" s="510"/>
      <c r="D6" s="510"/>
      <c r="E6" s="510"/>
      <c r="F6" s="510"/>
      <c r="G6" s="510"/>
      <c r="H6" s="510"/>
      <c r="I6" s="510"/>
    </row>
    <row r="7" spans="1:31" ht="15.75">
      <c r="A7" s="510" t="str">
        <f>'Descriere indicatori'!B5&amp;". "&amp;'Descriere indicatori'!C5</f>
        <v xml:space="preserve">I2. Cărţi de autor publicate la edituri cu prestigiu naţional* </v>
      </c>
      <c r="B7" s="510"/>
      <c r="C7" s="510"/>
      <c r="D7" s="510"/>
      <c r="E7" s="510"/>
      <c r="F7" s="510"/>
      <c r="G7" s="510"/>
      <c r="H7" s="510"/>
      <c r="I7" s="510"/>
    </row>
    <row r="8" spans="1:31" ht="16.5" thickBot="1">
      <c r="A8" s="31"/>
      <c r="B8" s="31"/>
      <c r="C8" s="31"/>
      <c r="D8" s="31"/>
      <c r="E8" s="31"/>
      <c r="F8" s="31"/>
      <c r="G8" s="31"/>
      <c r="H8" s="31"/>
      <c r="I8" s="31"/>
    </row>
    <row r="9" spans="1:31" s="6" customFormat="1" ht="60.75" thickBot="1">
      <c r="A9" s="152" t="s">
        <v>55</v>
      </c>
      <c r="B9" s="153" t="s">
        <v>83</v>
      </c>
      <c r="C9" s="153" t="s">
        <v>84</v>
      </c>
      <c r="D9" s="153" t="s">
        <v>85</v>
      </c>
      <c r="E9" s="153" t="s">
        <v>86</v>
      </c>
      <c r="F9" s="154" t="s">
        <v>87</v>
      </c>
      <c r="G9" s="153" t="s">
        <v>88</v>
      </c>
      <c r="H9" s="153" t="s">
        <v>89</v>
      </c>
      <c r="I9" s="155" t="s">
        <v>90</v>
      </c>
      <c r="J9" s="4"/>
      <c r="K9" s="193" t="s">
        <v>108</v>
      </c>
      <c r="L9" s="5"/>
      <c r="M9" s="5"/>
      <c r="N9" s="5"/>
      <c r="O9" s="5"/>
      <c r="P9" s="5"/>
      <c r="Q9" s="5"/>
      <c r="R9" s="5"/>
      <c r="S9" s="5"/>
      <c r="T9" s="5"/>
      <c r="U9" s="5"/>
      <c r="V9" s="5"/>
      <c r="W9" s="5"/>
      <c r="X9" s="5"/>
      <c r="Y9" s="5"/>
      <c r="Z9" s="5"/>
      <c r="AA9" s="5"/>
      <c r="AB9" s="5"/>
      <c r="AC9" s="5"/>
      <c r="AD9" s="5"/>
      <c r="AE9" s="5"/>
    </row>
    <row r="10" spans="1:31" s="6" customFormat="1" ht="15.75">
      <c r="A10" s="301">
        <v>1</v>
      </c>
      <c r="B10" s="95"/>
      <c r="C10" s="95"/>
      <c r="D10" s="95"/>
      <c r="E10" s="96"/>
      <c r="F10" s="97"/>
      <c r="G10" s="97"/>
      <c r="H10" s="97"/>
      <c r="I10" s="236"/>
      <c r="J10" s="7"/>
      <c r="K10" s="194">
        <v>15</v>
      </c>
      <c r="L10" s="7" t="s">
        <v>246</v>
      </c>
      <c r="M10" s="7"/>
      <c r="N10" s="7"/>
      <c r="O10" s="7"/>
      <c r="P10" s="7"/>
      <c r="Q10" s="7"/>
      <c r="R10" s="7"/>
      <c r="S10" s="7"/>
      <c r="T10" s="7"/>
      <c r="U10" s="7"/>
      <c r="V10" s="7"/>
      <c r="W10" s="7"/>
      <c r="X10" s="7"/>
      <c r="Y10" s="7"/>
      <c r="Z10" s="7"/>
      <c r="AA10" s="7"/>
      <c r="AB10" s="7"/>
      <c r="AC10" s="7"/>
      <c r="AD10" s="7"/>
      <c r="AE10" s="7"/>
    </row>
    <row r="11" spans="1:31" s="6" customFormat="1" ht="15.75">
      <c r="A11" s="113">
        <f>A10+1</f>
        <v>2</v>
      </c>
      <c r="B11" s="134"/>
      <c r="C11" s="100"/>
      <c r="D11" s="100"/>
      <c r="E11" s="101"/>
      <c r="F11" s="102"/>
      <c r="G11" s="102"/>
      <c r="H11" s="102"/>
      <c r="I11" s="237"/>
      <c r="J11" s="7"/>
      <c r="K11" s="48"/>
      <c r="L11" s="7"/>
      <c r="M11" s="7"/>
      <c r="N11" s="7"/>
      <c r="O11" s="7"/>
      <c r="P11" s="7"/>
      <c r="Q11" s="7"/>
      <c r="R11" s="7"/>
      <c r="S11" s="7"/>
      <c r="T11" s="7"/>
      <c r="U11" s="7"/>
      <c r="V11" s="7"/>
      <c r="W11" s="7"/>
      <c r="X11" s="7"/>
      <c r="Y11" s="7"/>
      <c r="Z11" s="7"/>
      <c r="AA11" s="7"/>
      <c r="AB11" s="7"/>
      <c r="AC11" s="7"/>
      <c r="AD11" s="7"/>
      <c r="AE11" s="7"/>
    </row>
    <row r="12" spans="1:31" s="6" customFormat="1" ht="16.5" thickBot="1">
      <c r="A12" s="115">
        <f t="shared" ref="A12" si="0">A11+1</f>
        <v>3</v>
      </c>
      <c r="B12" s="302"/>
      <c r="C12" s="302"/>
      <c r="D12" s="302"/>
      <c r="E12" s="106"/>
      <c r="F12" s="107"/>
      <c r="G12" s="107"/>
      <c r="H12" s="107"/>
      <c r="I12" s="238"/>
      <c r="J12" s="7"/>
      <c r="K12" s="7"/>
      <c r="L12" s="7"/>
      <c r="M12" s="7"/>
      <c r="N12" s="7"/>
      <c r="O12" s="7"/>
      <c r="P12" s="7"/>
      <c r="Q12" s="7"/>
      <c r="R12" s="7"/>
      <c r="S12" s="7"/>
      <c r="T12" s="7"/>
      <c r="U12" s="7"/>
      <c r="V12" s="7"/>
      <c r="W12" s="7"/>
      <c r="X12" s="7"/>
      <c r="Y12" s="7"/>
      <c r="Z12" s="7"/>
      <c r="AA12" s="7"/>
      <c r="AB12" s="7"/>
      <c r="AC12" s="7"/>
      <c r="AD12" s="7"/>
      <c r="AE12" s="7"/>
    </row>
    <row r="13" spans="1:31" s="6" customFormat="1" ht="16.5" thickBot="1">
      <c r="A13" s="274"/>
      <c r="B13" s="117"/>
      <c r="C13" s="117"/>
      <c r="D13" s="117"/>
      <c r="E13" s="117"/>
      <c r="F13" s="117"/>
      <c r="G13" s="117"/>
      <c r="H13" s="275" t="str">
        <f>"Total "&amp;LEFT(A7,2)</f>
        <v>Total I2</v>
      </c>
      <c r="I13" s="276">
        <f>SUM(I10:I12)</f>
        <v>0</v>
      </c>
      <c r="J13" s="7"/>
      <c r="K13" s="7"/>
      <c r="L13" s="7"/>
      <c r="M13" s="7"/>
      <c r="N13" s="7"/>
      <c r="O13" s="7"/>
      <c r="P13" s="7"/>
      <c r="Q13" s="7"/>
      <c r="R13" s="7"/>
      <c r="S13" s="7"/>
      <c r="T13" s="7"/>
      <c r="U13" s="7"/>
      <c r="V13" s="7"/>
      <c r="W13" s="7"/>
      <c r="X13" s="7"/>
      <c r="Y13" s="7"/>
      <c r="Z13" s="7"/>
      <c r="AA13" s="7"/>
      <c r="AB13" s="7"/>
      <c r="AC13" s="7"/>
      <c r="AD13" s="7"/>
      <c r="AE13" s="7"/>
    </row>
    <row r="14" spans="1:31" s="6" customFormat="1" ht="15.75">
      <c r="A14" s="8"/>
      <c r="B14" s="9"/>
      <c r="C14" s="9"/>
      <c r="D14" s="9"/>
      <c r="E14" s="9"/>
      <c r="F14" s="9"/>
      <c r="G14" s="9"/>
      <c r="H14" s="9"/>
      <c r="I14" s="9"/>
      <c r="J14" s="7"/>
      <c r="K14" s="7"/>
      <c r="L14" s="7"/>
      <c r="M14" s="7"/>
      <c r="N14" s="7"/>
      <c r="O14" s="7"/>
      <c r="P14" s="7"/>
      <c r="Q14" s="7"/>
      <c r="R14" s="7"/>
      <c r="S14" s="7"/>
      <c r="T14" s="7"/>
      <c r="U14" s="7"/>
      <c r="V14" s="7"/>
      <c r="W14" s="7"/>
      <c r="X14" s="7"/>
      <c r="Y14" s="7"/>
      <c r="Z14" s="7"/>
      <c r="AA14" s="7"/>
      <c r="AB14" s="7"/>
      <c r="AC14" s="7"/>
      <c r="AD14" s="7"/>
      <c r="AE14" s="7"/>
    </row>
    <row r="15" spans="1:31" s="6" customFormat="1" ht="15.75">
      <c r="A15" s="51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5" s="512"/>
      <c r="C15" s="512"/>
      <c r="D15" s="512"/>
      <c r="E15" s="512"/>
      <c r="F15" s="512"/>
      <c r="G15" s="512"/>
      <c r="H15" s="512"/>
      <c r="I15" s="512"/>
      <c r="J15" s="7"/>
      <c r="K15" s="7"/>
      <c r="L15" s="7"/>
      <c r="M15" s="7"/>
      <c r="N15" s="7"/>
      <c r="O15" s="7"/>
      <c r="P15" s="7"/>
      <c r="Q15" s="7"/>
      <c r="R15" s="7"/>
      <c r="S15" s="7"/>
      <c r="T15" s="7"/>
      <c r="U15" s="7"/>
      <c r="V15" s="7"/>
      <c r="W15" s="7"/>
      <c r="X15" s="7"/>
      <c r="Y15" s="7"/>
      <c r="Z15" s="7"/>
      <c r="AA15" s="7"/>
      <c r="AB15" s="7"/>
      <c r="AC15" s="7"/>
      <c r="AD15" s="7"/>
      <c r="AE15" s="7"/>
    </row>
    <row r="16" spans="1:31" s="6" customFormat="1" ht="15.75">
      <c r="A16" s="8"/>
      <c r="B16" s="9"/>
      <c r="C16" s="9"/>
      <c r="D16" s="9"/>
      <c r="E16" s="9"/>
      <c r="F16" s="9"/>
      <c r="G16" s="9"/>
      <c r="H16" s="9"/>
      <c r="I16" s="9"/>
      <c r="J16" s="7"/>
      <c r="K16" s="7"/>
      <c r="L16" s="7"/>
      <c r="M16" s="7"/>
      <c r="N16" s="7"/>
      <c r="O16" s="7"/>
      <c r="P16" s="7"/>
      <c r="Q16" s="7"/>
      <c r="R16" s="7"/>
      <c r="S16" s="7"/>
      <c r="T16" s="7"/>
      <c r="U16" s="7"/>
      <c r="V16" s="7"/>
      <c r="W16" s="7"/>
      <c r="X16" s="7"/>
      <c r="Y16" s="7"/>
      <c r="Z16" s="7"/>
      <c r="AA16" s="7"/>
      <c r="AB16" s="7"/>
      <c r="AC16" s="7"/>
      <c r="AD16" s="7"/>
      <c r="AE16" s="7"/>
    </row>
    <row r="17" spans="1:31" s="6" customFormat="1" ht="15.75">
      <c r="A17" s="8"/>
      <c r="B17" s="9"/>
      <c r="C17" s="9"/>
      <c r="D17" s="9"/>
      <c r="E17" s="9"/>
      <c r="F17" s="9"/>
      <c r="G17" s="9"/>
      <c r="H17" s="9"/>
      <c r="I17" s="9"/>
      <c r="J17" s="7"/>
      <c r="K17" s="7"/>
      <c r="L17" s="7"/>
      <c r="M17" s="7"/>
      <c r="N17" s="7"/>
      <c r="O17" s="7"/>
      <c r="P17" s="7"/>
      <c r="Q17" s="7"/>
      <c r="R17" s="7"/>
      <c r="S17" s="7"/>
      <c r="T17" s="7"/>
      <c r="U17" s="7"/>
      <c r="V17" s="7"/>
      <c r="W17" s="7"/>
      <c r="X17" s="7"/>
      <c r="Y17" s="7"/>
      <c r="Z17" s="7"/>
      <c r="AA17" s="7"/>
      <c r="AB17" s="7"/>
      <c r="AC17" s="7"/>
      <c r="AD17" s="7"/>
      <c r="AE17" s="7"/>
    </row>
    <row r="18" spans="1:31" s="6" customFormat="1" ht="15.75">
      <c r="A18" s="8"/>
      <c r="B18" s="9"/>
      <c r="C18" s="9"/>
      <c r="D18" s="9"/>
      <c r="E18" s="9"/>
      <c r="F18" s="9"/>
      <c r="G18" s="9"/>
      <c r="H18" s="9"/>
      <c r="I18" s="9"/>
      <c r="J18" s="7"/>
      <c r="K18" s="7"/>
      <c r="L18" s="7"/>
      <c r="M18" s="7"/>
      <c r="N18" s="7"/>
      <c r="O18" s="7"/>
      <c r="P18" s="7"/>
      <c r="Q18" s="7"/>
      <c r="R18" s="7"/>
      <c r="S18" s="7"/>
      <c r="T18" s="7"/>
      <c r="U18" s="7"/>
      <c r="V18" s="7"/>
      <c r="W18" s="7"/>
      <c r="X18" s="7"/>
      <c r="Y18" s="7"/>
      <c r="Z18" s="7"/>
      <c r="AA18" s="7"/>
      <c r="AB18" s="7"/>
      <c r="AC18" s="7"/>
      <c r="AD18" s="7"/>
      <c r="AE18" s="7"/>
    </row>
    <row r="19" spans="1:31" s="6" customFormat="1" ht="15.75">
      <c r="A19"/>
      <c r="B19"/>
      <c r="C19"/>
      <c r="D19"/>
      <c r="E19"/>
      <c r="F19"/>
      <c r="G19"/>
      <c r="H19"/>
      <c r="I19"/>
      <c r="J19" s="8"/>
      <c r="K19" s="9"/>
      <c r="L19" s="9"/>
      <c r="M19" s="9"/>
      <c r="N19" s="9"/>
      <c r="O19" s="9"/>
      <c r="P19" s="9"/>
      <c r="Q19" s="9"/>
      <c r="R19" s="9"/>
      <c r="S19" s="9"/>
      <c r="T19" s="9"/>
      <c r="U19" s="10"/>
      <c r="V19" s="10"/>
      <c r="W19" s="10"/>
      <c r="X19" s="10"/>
      <c r="Y19" s="10"/>
      <c r="Z19" s="10"/>
      <c r="AA19" s="10"/>
      <c r="AB19" s="10"/>
      <c r="AC19" s="10"/>
      <c r="AD19" s="10"/>
      <c r="AE19" s="10"/>
    </row>
    <row r="20" spans="1:31" s="6" customFormat="1" ht="15.75">
      <c r="A20"/>
      <c r="B20"/>
      <c r="C20"/>
      <c r="D20"/>
      <c r="E20"/>
      <c r="F20"/>
      <c r="G20"/>
      <c r="H20"/>
      <c r="I20"/>
      <c r="J20" s="9"/>
      <c r="K20" s="9"/>
      <c r="L20" s="10"/>
      <c r="M20" s="10"/>
      <c r="N20" s="10"/>
      <c r="O20" s="10"/>
      <c r="P20" s="10"/>
      <c r="Q20" s="10"/>
      <c r="R20" s="10"/>
      <c r="S20" s="10"/>
      <c r="T20" s="10"/>
      <c r="U20" s="10"/>
      <c r="V20" s="10"/>
    </row>
    <row r="21" spans="1:31" s="6" customFormat="1" ht="15.75">
      <c r="A21"/>
      <c r="B21"/>
      <c r="C21"/>
      <c r="D21"/>
      <c r="E21"/>
      <c r="F21"/>
      <c r="G21"/>
      <c r="H21"/>
      <c r="I21"/>
      <c r="J21" s="9"/>
      <c r="K21" s="9"/>
      <c r="L21" s="10"/>
      <c r="M21" s="10"/>
      <c r="N21" s="10"/>
      <c r="O21" s="10"/>
      <c r="P21" s="10"/>
      <c r="Q21" s="10"/>
      <c r="R21" s="10"/>
      <c r="S21" s="10"/>
      <c r="T21" s="10"/>
      <c r="U21" s="10"/>
      <c r="V21" s="10"/>
    </row>
    <row r="22" spans="1:31" s="6" customFormat="1" ht="33.75" customHeight="1">
      <c r="A22"/>
      <c r="B22"/>
      <c r="C22"/>
      <c r="D22"/>
      <c r="E22"/>
      <c r="F22"/>
      <c r="G22"/>
      <c r="H22"/>
      <c r="I22"/>
      <c r="J22" s="9"/>
      <c r="K22" s="9"/>
      <c r="L22" s="10"/>
      <c r="M22" s="10"/>
      <c r="N22" s="10"/>
      <c r="O22" s="10"/>
      <c r="P22" s="10"/>
      <c r="Q22" s="10"/>
      <c r="R22" s="10"/>
      <c r="S22" s="10"/>
      <c r="T22" s="10"/>
      <c r="U22" s="10"/>
      <c r="V22" s="10"/>
    </row>
    <row r="23" spans="1:31" s="6" customFormat="1" ht="15.75">
      <c r="A23"/>
      <c r="B23"/>
      <c r="C23"/>
      <c r="D23"/>
      <c r="E23"/>
      <c r="F23"/>
      <c r="G23"/>
      <c r="H23"/>
      <c r="I23"/>
      <c r="J23" s="9"/>
      <c r="K23" s="9"/>
      <c r="L23" s="10"/>
      <c r="M23" s="10"/>
      <c r="N23" s="10"/>
      <c r="O23" s="10"/>
      <c r="P23" s="10"/>
      <c r="Q23" s="10"/>
      <c r="R23" s="10"/>
      <c r="S23" s="10"/>
      <c r="T23" s="10"/>
      <c r="U23" s="10"/>
      <c r="V23" s="10"/>
    </row>
    <row r="24" spans="1:31" s="6" customFormat="1" ht="15.75">
      <c r="A24"/>
      <c r="B24"/>
      <c r="C24"/>
      <c r="D24"/>
      <c r="E24"/>
      <c r="F24"/>
      <c r="G24"/>
      <c r="H24"/>
      <c r="I24"/>
      <c r="J24" s="9"/>
      <c r="K24" s="9"/>
      <c r="L24" s="10"/>
      <c r="M24" s="10"/>
      <c r="N24" s="10"/>
      <c r="O24" s="10"/>
      <c r="P24" s="10"/>
      <c r="Q24" s="10"/>
      <c r="R24" s="10"/>
      <c r="S24" s="10"/>
      <c r="T24" s="10"/>
      <c r="U24" s="10"/>
      <c r="V24" s="10"/>
    </row>
    <row r="25" spans="1:31" s="6" customFormat="1" ht="15.75">
      <c r="A25"/>
      <c r="B25"/>
      <c r="C25"/>
      <c r="D25"/>
      <c r="E25"/>
      <c r="F25"/>
      <c r="G25"/>
      <c r="H25"/>
      <c r="I25"/>
      <c r="J25" s="9"/>
      <c r="K25" s="9"/>
      <c r="L25" s="10"/>
      <c r="M25" s="10"/>
      <c r="N25" s="10"/>
      <c r="O25" s="10"/>
      <c r="P25" s="10"/>
      <c r="Q25" s="10"/>
      <c r="R25" s="10"/>
      <c r="S25" s="10"/>
      <c r="T25" s="10"/>
      <c r="U25" s="10"/>
      <c r="V25" s="10"/>
    </row>
  </sheetData>
  <mergeCells count="4">
    <mergeCell ref="A4:C4"/>
    <mergeCell ref="A6:I6"/>
    <mergeCell ref="A7:I7"/>
    <mergeCell ref="A15:I15"/>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L14"/>
  <sheetViews>
    <sheetView workbookViewId="0">
      <selection activeCell="I12" sqref="I12"/>
    </sheetView>
  </sheetViews>
  <sheetFormatPr defaultRowHeight="15"/>
  <cols>
    <col min="1" max="1" width="5.140625" customWidth="1"/>
    <col min="2" max="2" width="22.140625" customWidth="1"/>
    <col min="3" max="3" width="27.140625" customWidth="1"/>
    <col min="4" max="4" width="21.42578125" customWidth="1"/>
    <col min="5" max="5" width="18" customWidth="1"/>
    <col min="6" max="6" width="6.85546875" customWidth="1"/>
    <col min="7" max="7" width="10" customWidth="1"/>
    <col min="8" max="8" width="10.5703125" customWidth="1"/>
    <col min="9" max="9" width="9.7109375" customWidth="1"/>
  </cols>
  <sheetData>
    <row r="1" spans="1:12">
      <c r="A1" s="187" t="str">
        <f>'Date initiale'!C3</f>
        <v>Universitatea de Arhitectură și Urbanism "Ion Mincu" București</v>
      </c>
      <c r="B1" s="187"/>
      <c r="C1" s="187"/>
    </row>
    <row r="2" spans="1:12">
      <c r="A2" s="187" t="str">
        <f>'Date initiale'!B4&amp;" "&amp;'Date initiale'!C4</f>
        <v>Facultatea ARHITECTURA</v>
      </c>
      <c r="B2" s="187"/>
      <c r="C2" s="187"/>
    </row>
    <row r="3" spans="1:12">
      <c r="A3" s="187" t="str">
        <f>'Date initiale'!B5&amp;" "&amp;'Date initiale'!C5</f>
        <v>Departamentul SINTEZA PROIECTARII</v>
      </c>
      <c r="B3" s="187"/>
      <c r="C3" s="187"/>
    </row>
    <row r="4" spans="1:12">
      <c r="A4" s="109" t="str">
        <f>'Date initiale'!C6&amp;", "&amp;'Date initiale'!C7</f>
        <v>ALEXANDRU CRISAN, C16</v>
      </c>
      <c r="B4" s="109"/>
      <c r="C4" s="109"/>
    </row>
    <row r="5" spans="1:12" s="145" customFormat="1">
      <c r="A5" s="109"/>
      <c r="B5" s="109"/>
      <c r="C5" s="109"/>
    </row>
    <row r="6" spans="1:12" ht="15.75">
      <c r="A6" s="510" t="s">
        <v>110</v>
      </c>
      <c r="B6" s="510"/>
      <c r="C6" s="510"/>
      <c r="D6" s="510"/>
      <c r="E6" s="510"/>
      <c r="F6" s="510"/>
      <c r="G6" s="510"/>
      <c r="H6" s="510"/>
      <c r="I6" s="510"/>
    </row>
    <row r="7" spans="1:12" ht="15.75">
      <c r="A7" s="510" t="str">
        <f>'Descriere indicatori'!B6&amp;". "&amp;'Descriere indicatori'!C6</f>
        <v xml:space="preserve">I3. Capitole de autor cuprinse în cărţi publicate la edituri cu prestigiu naţional* </v>
      </c>
      <c r="B7" s="510"/>
      <c r="C7" s="510"/>
      <c r="D7" s="510"/>
      <c r="E7" s="510"/>
      <c r="F7" s="510"/>
      <c r="G7" s="510"/>
      <c r="H7" s="510"/>
      <c r="I7" s="510"/>
    </row>
    <row r="8" spans="1:12" ht="16.5" thickBot="1">
      <c r="A8" s="31"/>
      <c r="B8" s="31"/>
      <c r="C8" s="31"/>
      <c r="D8" s="31"/>
      <c r="E8" s="31"/>
      <c r="F8" s="31"/>
      <c r="G8" s="31"/>
      <c r="H8" s="31"/>
      <c r="I8" s="31"/>
    </row>
    <row r="9" spans="1:12" ht="60.75" thickBot="1">
      <c r="A9" s="148" t="s">
        <v>55</v>
      </c>
      <c r="B9" s="149" t="s">
        <v>83</v>
      </c>
      <c r="C9" s="149" t="s">
        <v>175</v>
      </c>
      <c r="D9" s="149" t="s">
        <v>85</v>
      </c>
      <c r="E9" s="149" t="s">
        <v>86</v>
      </c>
      <c r="F9" s="150" t="s">
        <v>87</v>
      </c>
      <c r="G9" s="149" t="s">
        <v>88</v>
      </c>
      <c r="H9" s="149" t="s">
        <v>89</v>
      </c>
      <c r="I9" s="151" t="s">
        <v>90</v>
      </c>
      <c r="K9" s="193" t="s">
        <v>108</v>
      </c>
    </row>
    <row r="10" spans="1:12" ht="30">
      <c r="A10" s="147">
        <v>1</v>
      </c>
      <c r="B10" s="141" t="s">
        <v>599</v>
      </c>
      <c r="C10" s="141" t="s">
        <v>596</v>
      </c>
      <c r="D10" s="118" t="s">
        <v>598</v>
      </c>
      <c r="E10" s="118" t="s">
        <v>597</v>
      </c>
      <c r="F10" s="119">
        <v>2018</v>
      </c>
      <c r="G10" s="120"/>
      <c r="H10" s="119">
        <v>13</v>
      </c>
      <c r="I10" s="239">
        <v>10</v>
      </c>
      <c r="K10" s="194">
        <v>10</v>
      </c>
      <c r="L10" s="268" t="s">
        <v>247</v>
      </c>
    </row>
    <row r="11" spans="1:12" ht="16.5" customHeight="1" thickBot="1">
      <c r="A11" s="104">
        <f>A10+1</f>
        <v>2</v>
      </c>
      <c r="B11" s="231"/>
      <c r="C11" s="231"/>
      <c r="D11" s="303"/>
      <c r="E11" s="122"/>
      <c r="F11" s="122"/>
      <c r="G11" s="122"/>
      <c r="H11" s="122"/>
      <c r="I11" s="243"/>
      <c r="K11" s="48"/>
    </row>
    <row r="12" spans="1:12" ht="15.75" thickBot="1">
      <c r="A12" s="281"/>
      <c r="B12" s="109"/>
      <c r="C12" s="109"/>
      <c r="D12" s="109"/>
      <c r="E12" s="109"/>
      <c r="F12" s="109"/>
      <c r="G12" s="109"/>
      <c r="H12" s="275" t="str">
        <f>"Total "&amp;LEFT(A7,2)</f>
        <v>Total I3</v>
      </c>
      <c r="I12" s="300">
        <f>SUM(I10:I11)</f>
        <v>10</v>
      </c>
    </row>
    <row r="14" spans="1:12" ht="33.75" customHeight="1">
      <c r="A14" s="51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4" s="512"/>
      <c r="C14" s="512"/>
      <c r="D14" s="512"/>
      <c r="E14" s="512"/>
      <c r="F14" s="512"/>
      <c r="G14" s="512"/>
      <c r="H14" s="512"/>
      <c r="I14" s="512"/>
    </row>
  </sheetData>
  <mergeCells count="3">
    <mergeCell ref="A6:I6"/>
    <mergeCell ref="A7:I7"/>
    <mergeCell ref="A14:I14"/>
  </mergeCells>
  <phoneticPr fontId="0" type="noConversion"/>
  <printOptions horizontalCentered="1"/>
  <pageMargins left="0.74803149606299213" right="0.74803149606299213" top="0.78740157480314965" bottom="0.59055118110236227" header="0.31496062992125984" footer="0.31496062992125984"/>
  <pageSetup paperSize="9" scale="6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L15"/>
  <sheetViews>
    <sheetView workbookViewId="0">
      <selection activeCell="H20" sqref="H2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187" t="str">
        <f>'Date initiale'!C3</f>
        <v>Universitatea de Arhitectură și Urbanism "Ion Mincu" București</v>
      </c>
      <c r="B1" s="187"/>
      <c r="C1" s="187"/>
    </row>
    <row r="2" spans="1:12">
      <c r="A2" s="187" t="str">
        <f>'Date initiale'!B4&amp;" "&amp;'Date initiale'!C4</f>
        <v>Facultatea ARHITECTURA</v>
      </c>
      <c r="B2" s="187"/>
      <c r="C2" s="187"/>
    </row>
    <row r="3" spans="1:12">
      <c r="A3" s="187" t="str">
        <f>'Date initiale'!B5&amp;" "&amp;'Date initiale'!C5</f>
        <v>Departamentul SINTEZA PROIECTARII</v>
      </c>
      <c r="B3" s="187"/>
      <c r="C3" s="187"/>
    </row>
    <row r="4" spans="1:12">
      <c r="A4" s="109" t="str">
        <f>'Date initiale'!C6&amp;", "&amp;'Date initiale'!C7</f>
        <v>ALEXANDRU CRISAN, C16</v>
      </c>
      <c r="B4" s="109"/>
      <c r="C4" s="109"/>
    </row>
    <row r="5" spans="1:12" s="145" customFormat="1">
      <c r="A5" s="109"/>
      <c r="B5" s="109"/>
      <c r="C5" s="109"/>
    </row>
    <row r="6" spans="1:12" ht="15.75">
      <c r="A6" s="510" t="s">
        <v>110</v>
      </c>
      <c r="B6" s="510"/>
      <c r="C6" s="510"/>
      <c r="D6" s="510"/>
      <c r="E6" s="510"/>
      <c r="F6" s="510"/>
      <c r="G6" s="510"/>
      <c r="H6" s="510"/>
      <c r="I6" s="510"/>
    </row>
    <row r="7" spans="1:12" ht="15.75">
      <c r="A7" s="510" t="str">
        <f>'Descriere indicatori'!B7&amp;". "&amp;'Descriere indicatori'!C7</f>
        <v xml:space="preserve">I4. Articole in extenso în reviste ştiinţifice de specialitate* </v>
      </c>
      <c r="B7" s="510"/>
      <c r="C7" s="510"/>
      <c r="D7" s="510"/>
      <c r="E7" s="510"/>
      <c r="F7" s="510"/>
      <c r="G7" s="510"/>
      <c r="H7" s="510"/>
      <c r="I7" s="510"/>
    </row>
    <row r="8" spans="1:12" ht="15.75" thickBot="1">
      <c r="A8" s="123"/>
      <c r="B8" s="123"/>
      <c r="C8" s="123"/>
      <c r="D8" s="123"/>
      <c r="E8" s="123"/>
      <c r="F8" s="123"/>
      <c r="G8" s="123"/>
      <c r="H8" s="123"/>
      <c r="I8" s="123"/>
    </row>
    <row r="9" spans="1:12" ht="30.75" thickBot="1">
      <c r="A9" s="148" t="s">
        <v>55</v>
      </c>
      <c r="B9" s="126" t="s">
        <v>83</v>
      </c>
      <c r="C9" s="126" t="s">
        <v>56</v>
      </c>
      <c r="D9" s="126" t="s">
        <v>57</v>
      </c>
      <c r="E9" s="126" t="s">
        <v>80</v>
      </c>
      <c r="F9" s="127" t="s">
        <v>87</v>
      </c>
      <c r="G9" s="126" t="s">
        <v>58</v>
      </c>
      <c r="H9" s="126" t="s">
        <v>111</v>
      </c>
      <c r="I9" s="128" t="s">
        <v>90</v>
      </c>
      <c r="K9" s="193" t="s">
        <v>108</v>
      </c>
    </row>
    <row r="10" spans="1:12" ht="15.75" thickBot="1">
      <c r="A10" s="94">
        <v>1</v>
      </c>
      <c r="B10" s="96"/>
      <c r="C10" s="95"/>
      <c r="D10" s="96"/>
      <c r="E10" s="96"/>
      <c r="F10" s="97"/>
      <c r="G10" s="97"/>
      <c r="H10" s="97"/>
      <c r="I10" s="241"/>
      <c r="K10" s="194">
        <v>10</v>
      </c>
      <c r="L10" s="268" t="s">
        <v>248</v>
      </c>
    </row>
    <row r="11" spans="1:12" s="145" customFormat="1" ht="15.75" thickBot="1">
      <c r="A11" s="94">
        <v>2</v>
      </c>
      <c r="B11" s="96"/>
      <c r="C11" s="95"/>
      <c r="D11" s="96"/>
      <c r="E11" s="96"/>
      <c r="F11" s="97"/>
      <c r="G11" s="97"/>
      <c r="H11" s="97"/>
      <c r="I11" s="241"/>
      <c r="K11" s="317"/>
      <c r="L11" s="268"/>
    </row>
    <row r="12" spans="1:12" s="145" customFormat="1" ht="15.75" thickBot="1">
      <c r="A12" s="94">
        <v>3</v>
      </c>
      <c r="B12" s="96"/>
      <c r="C12" s="95"/>
      <c r="D12" s="96"/>
      <c r="E12" s="96"/>
      <c r="F12" s="97"/>
      <c r="G12" s="97"/>
      <c r="H12" s="97"/>
      <c r="I12" s="241"/>
      <c r="K12" s="317"/>
      <c r="L12" s="268"/>
    </row>
    <row r="13" spans="1:12" ht="15.75" thickBot="1">
      <c r="A13" s="253"/>
      <c r="B13" s="109"/>
      <c r="C13" s="109"/>
      <c r="D13" s="109"/>
      <c r="E13" s="109"/>
      <c r="F13" s="109"/>
      <c r="G13" s="109"/>
      <c r="H13" s="111" t="str">
        <f>"Total "&amp;LEFT(A7,2)</f>
        <v>Total I4</v>
      </c>
      <c r="I13" s="130">
        <f>SUM(I10:I12)</f>
        <v>0</v>
      </c>
    </row>
    <row r="15" spans="1:12" ht="33.75" customHeight="1">
      <c r="A15" s="512"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5" s="512"/>
      <c r="C15" s="512"/>
      <c r="D15" s="512"/>
      <c r="E15" s="512"/>
      <c r="F15" s="512"/>
      <c r="G15" s="512"/>
      <c r="H15" s="512"/>
      <c r="I15" s="512"/>
    </row>
  </sheetData>
  <mergeCells count="3">
    <mergeCell ref="A7:I7"/>
    <mergeCell ref="A6:I6"/>
    <mergeCell ref="A15:I15"/>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cae71</cp:lastModifiedBy>
  <cp:lastPrinted>2019-06-20T21:03:48Z</cp:lastPrinted>
  <dcterms:created xsi:type="dcterms:W3CDTF">2013-01-10T17:13:12Z</dcterms:created>
  <dcterms:modified xsi:type="dcterms:W3CDTF">2019-06-20T21:05:38Z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